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ason\Downloads\"/>
    </mc:Choice>
  </mc:AlternateContent>
  <xr:revisionPtr revIDLastSave="0" documentId="8_{BA047269-1D65-4CCC-ADC7-5F9BC888C22D}" xr6:coauthVersionLast="47" xr6:coauthVersionMax="47" xr10:uidLastSave="{00000000-0000-0000-0000-000000000000}"/>
  <bookViews>
    <workbookView xWindow="-98" yWindow="-98" windowWidth="21795" windowHeight="12345" xr2:uid="{00000000-000D-0000-FFFF-FFFF00000000}"/>
  </bookViews>
  <sheets>
    <sheet name="Sheet1" sheetId="1" r:id="rId1"/>
  </sheets>
  <definedNames>
    <definedName name="_xlnm.Print_Area" localSheetId="0">Sheet1!$A$1:$U$315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08" i="1" l="1"/>
  <c r="P308" i="1"/>
  <c r="R307" i="1"/>
  <c r="P307" i="1"/>
  <c r="R306" i="1"/>
  <c r="P306" i="1"/>
  <c r="R305" i="1"/>
  <c r="P305" i="1"/>
  <c r="R304" i="1"/>
  <c r="P304" i="1"/>
  <c r="R303" i="1"/>
  <c r="P303" i="1"/>
  <c r="R302" i="1"/>
  <c r="P302" i="1"/>
  <c r="R301" i="1"/>
  <c r="P301" i="1"/>
  <c r="R300" i="1"/>
  <c r="P300" i="1"/>
  <c r="R299" i="1"/>
  <c r="P299" i="1"/>
  <c r="R290" i="1" l="1"/>
  <c r="P290" i="1"/>
  <c r="R289" i="1"/>
  <c r="P289" i="1"/>
  <c r="R288" i="1"/>
  <c r="P288" i="1"/>
  <c r="R287" i="1"/>
  <c r="P287" i="1"/>
  <c r="R286" i="1"/>
  <c r="P286" i="1"/>
  <c r="R285" i="1"/>
  <c r="P285" i="1"/>
  <c r="R284" i="1"/>
  <c r="P284" i="1"/>
  <c r="R283" i="1"/>
  <c r="P283" i="1"/>
  <c r="R282" i="1"/>
  <c r="P282" i="1"/>
  <c r="R281" i="1"/>
  <c r="P281" i="1"/>
  <c r="R254" i="1"/>
  <c r="P254" i="1"/>
  <c r="R253" i="1"/>
  <c r="P253" i="1"/>
  <c r="R252" i="1"/>
  <c r="P252" i="1"/>
  <c r="R251" i="1"/>
  <c r="P251" i="1"/>
  <c r="R250" i="1"/>
  <c r="P250" i="1"/>
  <c r="R249" i="1"/>
  <c r="P249" i="1"/>
  <c r="R248" i="1"/>
  <c r="P248" i="1"/>
  <c r="R247" i="1"/>
  <c r="P247" i="1"/>
  <c r="R246" i="1"/>
  <c r="P246" i="1"/>
  <c r="R245" i="1"/>
  <c r="P245" i="1"/>
  <c r="R272" i="1"/>
  <c r="P272" i="1"/>
  <c r="R271" i="1"/>
  <c r="P271" i="1"/>
  <c r="R270" i="1"/>
  <c r="P270" i="1"/>
  <c r="R269" i="1"/>
  <c r="P269" i="1"/>
  <c r="R268" i="1"/>
  <c r="P268" i="1"/>
  <c r="R267" i="1"/>
  <c r="P267" i="1"/>
  <c r="R266" i="1"/>
  <c r="P266" i="1"/>
  <c r="R265" i="1"/>
  <c r="P265" i="1"/>
  <c r="R264" i="1"/>
  <c r="P264" i="1"/>
  <c r="R263" i="1"/>
  <c r="P263" i="1"/>
  <c r="R236" i="1"/>
  <c r="P236" i="1"/>
  <c r="R235" i="1"/>
  <c r="P235" i="1"/>
  <c r="R234" i="1"/>
  <c r="P234" i="1"/>
  <c r="R233" i="1"/>
  <c r="P233" i="1"/>
  <c r="R232" i="1"/>
  <c r="P232" i="1"/>
  <c r="R231" i="1"/>
  <c r="P231" i="1"/>
  <c r="R230" i="1"/>
  <c r="P230" i="1"/>
  <c r="R229" i="1"/>
  <c r="P229" i="1"/>
  <c r="R228" i="1"/>
  <c r="P228" i="1"/>
  <c r="R227" i="1"/>
  <c r="P227" i="1"/>
  <c r="R218" i="1"/>
  <c r="P218" i="1"/>
  <c r="R217" i="1"/>
  <c r="P217" i="1"/>
  <c r="R216" i="1"/>
  <c r="P216" i="1"/>
  <c r="R215" i="1"/>
  <c r="P215" i="1"/>
  <c r="R214" i="1"/>
  <c r="P214" i="1"/>
  <c r="R213" i="1"/>
  <c r="P213" i="1"/>
  <c r="R212" i="1"/>
  <c r="P212" i="1"/>
  <c r="R211" i="1"/>
  <c r="P211" i="1"/>
  <c r="R210" i="1"/>
  <c r="P210" i="1"/>
  <c r="R209" i="1"/>
  <c r="P209" i="1"/>
  <c r="P200" i="1"/>
  <c r="P199" i="1"/>
  <c r="P198" i="1"/>
  <c r="P197" i="1"/>
  <c r="P196" i="1"/>
  <c r="P195" i="1"/>
  <c r="P194" i="1"/>
  <c r="P193" i="1"/>
  <c r="P192" i="1"/>
  <c r="P191" i="1"/>
  <c r="R191" i="1"/>
  <c r="R192" i="1"/>
  <c r="R193" i="1"/>
  <c r="R194" i="1"/>
  <c r="R195" i="1"/>
  <c r="R196" i="1"/>
  <c r="R197" i="1"/>
  <c r="R198" i="1"/>
  <c r="R199" i="1"/>
  <c r="R200" i="1"/>
  <c r="R181" i="1"/>
  <c r="P181" i="1"/>
  <c r="R180" i="1"/>
  <c r="P180" i="1"/>
  <c r="R179" i="1"/>
  <c r="P179" i="1"/>
  <c r="R178" i="1"/>
  <c r="P178" i="1"/>
  <c r="R177" i="1"/>
  <c r="P177" i="1"/>
  <c r="R176" i="1"/>
  <c r="P176" i="1"/>
  <c r="R175" i="1"/>
  <c r="P175" i="1"/>
  <c r="R174" i="1"/>
  <c r="P174" i="1"/>
  <c r="R173" i="1"/>
  <c r="P173" i="1"/>
  <c r="R172" i="1"/>
  <c r="P172" i="1"/>
  <c r="R162" i="1"/>
  <c r="P162" i="1"/>
  <c r="R161" i="1"/>
  <c r="P161" i="1"/>
  <c r="R160" i="1"/>
  <c r="P160" i="1"/>
  <c r="R159" i="1"/>
  <c r="P159" i="1"/>
  <c r="R158" i="1"/>
  <c r="P158" i="1"/>
  <c r="R157" i="1"/>
  <c r="P157" i="1"/>
  <c r="R156" i="1"/>
  <c r="P156" i="1"/>
  <c r="R155" i="1"/>
  <c r="P155" i="1"/>
  <c r="R154" i="1"/>
  <c r="P154" i="1"/>
  <c r="R153" i="1"/>
  <c r="P153" i="1"/>
  <c r="P143" i="1"/>
  <c r="P142" i="1"/>
  <c r="P141" i="1"/>
  <c r="P140" i="1"/>
  <c r="P139" i="1"/>
  <c r="P138" i="1"/>
  <c r="P137" i="1"/>
  <c r="P136" i="1"/>
  <c r="P135" i="1"/>
  <c r="P134" i="1"/>
  <c r="R105" i="1" l="1"/>
  <c r="P105" i="1"/>
  <c r="N105" i="1"/>
  <c r="R104" i="1"/>
  <c r="P104" i="1"/>
  <c r="N104" i="1"/>
  <c r="R103" i="1"/>
  <c r="P103" i="1"/>
  <c r="N103" i="1"/>
  <c r="R102" i="1"/>
  <c r="P102" i="1"/>
  <c r="N102" i="1"/>
  <c r="R101" i="1"/>
  <c r="P101" i="1"/>
  <c r="N101" i="1"/>
  <c r="R100" i="1"/>
  <c r="P100" i="1"/>
  <c r="N100" i="1"/>
  <c r="R99" i="1"/>
  <c r="P99" i="1"/>
  <c r="N99" i="1"/>
  <c r="R98" i="1"/>
  <c r="P98" i="1"/>
  <c r="N98" i="1"/>
  <c r="R97" i="1"/>
  <c r="P97" i="1"/>
  <c r="N97" i="1"/>
  <c r="R96" i="1"/>
  <c r="P96" i="1"/>
  <c r="N96" i="1"/>
  <c r="R124" i="1"/>
  <c r="P124" i="1"/>
  <c r="N124" i="1"/>
  <c r="R123" i="1"/>
  <c r="P123" i="1"/>
  <c r="N123" i="1"/>
  <c r="R122" i="1"/>
  <c r="P122" i="1"/>
  <c r="N122" i="1"/>
  <c r="R121" i="1"/>
  <c r="P121" i="1"/>
  <c r="N121" i="1"/>
  <c r="R120" i="1"/>
  <c r="P120" i="1"/>
  <c r="N120" i="1"/>
  <c r="R119" i="1"/>
  <c r="P119" i="1"/>
  <c r="N119" i="1"/>
  <c r="R118" i="1"/>
  <c r="P118" i="1"/>
  <c r="N118" i="1"/>
  <c r="R117" i="1"/>
  <c r="P117" i="1"/>
  <c r="N117" i="1"/>
  <c r="R116" i="1"/>
  <c r="P116" i="1"/>
  <c r="N116" i="1"/>
  <c r="R115" i="1"/>
  <c r="P115" i="1"/>
  <c r="N115" i="1"/>
  <c r="R86" i="1"/>
  <c r="P86" i="1"/>
  <c r="N86" i="1"/>
  <c r="R85" i="1"/>
  <c r="P85" i="1"/>
  <c r="N85" i="1"/>
  <c r="R84" i="1"/>
  <c r="P84" i="1"/>
  <c r="N84" i="1"/>
  <c r="R83" i="1"/>
  <c r="P83" i="1"/>
  <c r="N83" i="1"/>
  <c r="R82" i="1"/>
  <c r="P82" i="1"/>
  <c r="N82" i="1"/>
  <c r="R81" i="1"/>
  <c r="P81" i="1"/>
  <c r="N81" i="1"/>
  <c r="R80" i="1"/>
  <c r="P80" i="1"/>
  <c r="N80" i="1"/>
  <c r="R79" i="1"/>
  <c r="P79" i="1"/>
  <c r="N79" i="1"/>
  <c r="R78" i="1"/>
  <c r="P78" i="1"/>
  <c r="N78" i="1"/>
  <c r="R77" i="1"/>
  <c r="P77" i="1"/>
  <c r="N77" i="1"/>
  <c r="R143" i="1"/>
  <c r="R142" i="1"/>
  <c r="R141" i="1"/>
  <c r="R140" i="1"/>
  <c r="R139" i="1"/>
  <c r="R138" i="1"/>
  <c r="R137" i="1"/>
  <c r="R136" i="1"/>
  <c r="R135" i="1"/>
  <c r="R134" i="1"/>
  <c r="R67" i="1" l="1"/>
  <c r="R66" i="1"/>
  <c r="R65" i="1"/>
  <c r="R64" i="1"/>
  <c r="R63" i="1"/>
  <c r="R62" i="1"/>
  <c r="R61" i="1"/>
  <c r="R60" i="1"/>
  <c r="R59" i="1"/>
  <c r="R58" i="1"/>
  <c r="Y43" i="1"/>
  <c r="AJ32" i="1"/>
  <c r="J280" i="1" l="1"/>
  <c r="J298" i="1"/>
  <c r="J288" i="1"/>
  <c r="I288" i="1" s="1"/>
  <c r="I280" i="1"/>
  <c r="J286" i="1"/>
  <c r="I286" i="1" s="1"/>
  <c r="J289" i="1"/>
  <c r="I289" i="1" s="1"/>
  <c r="J283" i="1"/>
  <c r="I283" i="1" s="1"/>
  <c r="J290" i="1"/>
  <c r="I290" i="1" s="1"/>
  <c r="J284" i="1"/>
  <c r="I284" i="1" s="1"/>
  <c r="J287" i="1"/>
  <c r="I287" i="1" s="1"/>
  <c r="J281" i="1"/>
  <c r="I281" i="1" s="1"/>
  <c r="J282" i="1"/>
  <c r="I282" i="1" s="1"/>
  <c r="J285" i="1"/>
  <c r="I285" i="1" s="1"/>
  <c r="J262" i="1"/>
  <c r="J244" i="1"/>
  <c r="J208" i="1"/>
  <c r="J210" i="1" s="1"/>
  <c r="I210" i="1" s="1"/>
  <c r="J226" i="1"/>
  <c r="J152" i="1"/>
  <c r="J154" i="1" s="1"/>
  <c r="I154" i="1" s="1"/>
  <c r="J171" i="1"/>
  <c r="J95" i="1"/>
  <c r="J76" i="1"/>
  <c r="J190" i="1"/>
  <c r="J57" i="1"/>
  <c r="I57" i="1" s="1"/>
  <c r="J133" i="1"/>
  <c r="I133" i="1" s="1"/>
  <c r="J114" i="1"/>
  <c r="I298" i="1" l="1"/>
  <c r="J308" i="1"/>
  <c r="I308" i="1" s="1"/>
  <c r="J302" i="1"/>
  <c r="I302" i="1" s="1"/>
  <c r="J306" i="1"/>
  <c r="I306" i="1" s="1"/>
  <c r="J303" i="1"/>
  <c r="I303" i="1" s="1"/>
  <c r="J307" i="1"/>
  <c r="I307" i="1" s="1"/>
  <c r="J300" i="1"/>
  <c r="I300" i="1" s="1"/>
  <c r="J304" i="1"/>
  <c r="I304" i="1" s="1"/>
  <c r="J301" i="1"/>
  <c r="I301" i="1" s="1"/>
  <c r="J305" i="1"/>
  <c r="I305" i="1" s="1"/>
  <c r="J299" i="1"/>
  <c r="I299" i="1" s="1"/>
  <c r="I291" i="1"/>
  <c r="J217" i="1"/>
  <c r="I217" i="1" s="1"/>
  <c r="J212" i="1"/>
  <c r="I212" i="1" s="1"/>
  <c r="J216" i="1"/>
  <c r="I216" i="1" s="1"/>
  <c r="J218" i="1"/>
  <c r="I218" i="1" s="1"/>
  <c r="J214" i="1"/>
  <c r="I214" i="1" s="1"/>
  <c r="J253" i="1"/>
  <c r="I253" i="1" s="1"/>
  <c r="J247" i="1"/>
  <c r="I247" i="1" s="1"/>
  <c r="J254" i="1"/>
  <c r="I254" i="1" s="1"/>
  <c r="J252" i="1"/>
  <c r="I252" i="1" s="1"/>
  <c r="J246" i="1"/>
  <c r="I246" i="1" s="1"/>
  <c r="J249" i="1"/>
  <c r="I249" i="1" s="1"/>
  <c r="I244" i="1"/>
  <c r="J250" i="1"/>
  <c r="I250" i="1" s="1"/>
  <c r="J248" i="1"/>
  <c r="I248" i="1" s="1"/>
  <c r="J251" i="1"/>
  <c r="I251" i="1" s="1"/>
  <c r="J245" i="1"/>
  <c r="I245" i="1" s="1"/>
  <c r="J215" i="1"/>
  <c r="I215" i="1" s="1"/>
  <c r="J211" i="1"/>
  <c r="I211" i="1" s="1"/>
  <c r="I208" i="1"/>
  <c r="J265" i="1"/>
  <c r="I265" i="1" s="1"/>
  <c r="J270" i="1"/>
  <c r="I270" i="1" s="1"/>
  <c r="I262" i="1"/>
  <c r="J269" i="1"/>
  <c r="I269" i="1" s="1"/>
  <c r="J268" i="1"/>
  <c r="I268" i="1" s="1"/>
  <c r="J271" i="1"/>
  <c r="I271" i="1" s="1"/>
  <c r="J263" i="1"/>
  <c r="I263" i="1" s="1"/>
  <c r="J267" i="1"/>
  <c r="I267" i="1" s="1"/>
  <c r="J272" i="1"/>
  <c r="I272" i="1" s="1"/>
  <c r="J266" i="1"/>
  <c r="I266" i="1" s="1"/>
  <c r="J264" i="1"/>
  <c r="I264" i="1" s="1"/>
  <c r="J156" i="1"/>
  <c r="I156" i="1" s="1"/>
  <c r="J209" i="1"/>
  <c r="I209" i="1" s="1"/>
  <c r="J213" i="1"/>
  <c r="I213" i="1" s="1"/>
  <c r="I226" i="1"/>
  <c r="J230" i="1"/>
  <c r="I230" i="1" s="1"/>
  <c r="J234" i="1"/>
  <c r="I234" i="1" s="1"/>
  <c r="J232" i="1"/>
  <c r="I232" i="1" s="1"/>
  <c r="J229" i="1"/>
  <c r="I229" i="1" s="1"/>
  <c r="J227" i="1"/>
  <c r="I227" i="1" s="1"/>
  <c r="J231" i="1"/>
  <c r="I231" i="1" s="1"/>
  <c r="J235" i="1"/>
  <c r="I235" i="1" s="1"/>
  <c r="J228" i="1"/>
  <c r="I228" i="1" s="1"/>
  <c r="J236" i="1"/>
  <c r="I236" i="1" s="1"/>
  <c r="J233" i="1"/>
  <c r="I233" i="1" s="1"/>
  <c r="J159" i="1"/>
  <c r="I159" i="1" s="1"/>
  <c r="J160" i="1"/>
  <c r="I160" i="1" s="1"/>
  <c r="J158" i="1"/>
  <c r="I158" i="1" s="1"/>
  <c r="J155" i="1"/>
  <c r="I155" i="1" s="1"/>
  <c r="J153" i="1"/>
  <c r="I153" i="1" s="1"/>
  <c r="I152" i="1"/>
  <c r="J157" i="1"/>
  <c r="I157" i="1" s="1"/>
  <c r="J161" i="1"/>
  <c r="I161" i="1" s="1"/>
  <c r="J162" i="1"/>
  <c r="I162" i="1" s="1"/>
  <c r="I171" i="1"/>
  <c r="J173" i="1"/>
  <c r="I173" i="1" s="1"/>
  <c r="J172" i="1"/>
  <c r="I172" i="1" s="1"/>
  <c r="J179" i="1"/>
  <c r="I179" i="1" s="1"/>
  <c r="J178" i="1"/>
  <c r="I178" i="1" s="1"/>
  <c r="J175" i="1"/>
  <c r="I175" i="1" s="1"/>
  <c r="J181" i="1"/>
  <c r="I181" i="1" s="1"/>
  <c r="J176" i="1"/>
  <c r="I176" i="1" s="1"/>
  <c r="J174" i="1"/>
  <c r="I174" i="1" s="1"/>
  <c r="J180" i="1"/>
  <c r="I180" i="1" s="1"/>
  <c r="J177" i="1"/>
  <c r="I177" i="1" s="1"/>
  <c r="J124" i="1"/>
  <c r="I124" i="1" s="1"/>
  <c r="I114" i="1"/>
  <c r="J118" i="1"/>
  <c r="I118" i="1" s="1"/>
  <c r="J115" i="1"/>
  <c r="I115" i="1" s="1"/>
  <c r="J116" i="1"/>
  <c r="I116" i="1" s="1"/>
  <c r="J121" i="1"/>
  <c r="I121" i="1" s="1"/>
  <c r="J122" i="1"/>
  <c r="I122" i="1" s="1"/>
  <c r="J119" i="1"/>
  <c r="I119" i="1" s="1"/>
  <c r="J120" i="1"/>
  <c r="I120" i="1" s="1"/>
  <c r="J117" i="1"/>
  <c r="I117" i="1" s="1"/>
  <c r="J123" i="1"/>
  <c r="I123" i="1" s="1"/>
  <c r="J143" i="1"/>
  <c r="I143" i="1" s="1"/>
  <c r="J140" i="1"/>
  <c r="I140" i="1" s="1"/>
  <c r="J138" i="1"/>
  <c r="I138" i="1" s="1"/>
  <c r="J135" i="1"/>
  <c r="I135" i="1" s="1"/>
  <c r="J137" i="1"/>
  <c r="I137" i="1" s="1"/>
  <c r="J142" i="1"/>
  <c r="I142" i="1" s="1"/>
  <c r="J139" i="1"/>
  <c r="I139" i="1" s="1"/>
  <c r="J141" i="1"/>
  <c r="I141" i="1" s="1"/>
  <c r="J136" i="1"/>
  <c r="I136" i="1" s="1"/>
  <c r="J134" i="1"/>
  <c r="I134" i="1" s="1"/>
  <c r="J86" i="1"/>
  <c r="I86" i="1" s="1"/>
  <c r="J83" i="1"/>
  <c r="I83" i="1" s="1"/>
  <c r="J84" i="1"/>
  <c r="I84" i="1" s="1"/>
  <c r="J77" i="1"/>
  <c r="I77" i="1" s="1"/>
  <c r="J79" i="1"/>
  <c r="I79" i="1" s="1"/>
  <c r="I76" i="1"/>
  <c r="J81" i="1"/>
  <c r="I81" i="1" s="1"/>
  <c r="J78" i="1"/>
  <c r="I78" i="1" s="1"/>
  <c r="J85" i="1"/>
  <c r="I85" i="1" s="1"/>
  <c r="J82" i="1"/>
  <c r="I82" i="1" s="1"/>
  <c r="J80" i="1"/>
  <c r="I80" i="1" s="1"/>
  <c r="J200" i="1"/>
  <c r="I200" i="1" s="1"/>
  <c r="J194" i="1"/>
  <c r="I194" i="1" s="1"/>
  <c r="I190" i="1"/>
  <c r="J191" i="1"/>
  <c r="I191" i="1" s="1"/>
  <c r="J195" i="1"/>
  <c r="I195" i="1" s="1"/>
  <c r="J199" i="1"/>
  <c r="I199" i="1" s="1"/>
  <c r="J198" i="1"/>
  <c r="I198" i="1" s="1"/>
  <c r="J193" i="1"/>
  <c r="I193" i="1" s="1"/>
  <c r="J192" i="1"/>
  <c r="I192" i="1" s="1"/>
  <c r="J197" i="1"/>
  <c r="I197" i="1" s="1"/>
  <c r="J196" i="1"/>
  <c r="I196" i="1" s="1"/>
  <c r="J105" i="1"/>
  <c r="I105" i="1" s="1"/>
  <c r="J99" i="1"/>
  <c r="I99" i="1" s="1"/>
  <c r="J98" i="1"/>
  <c r="I98" i="1" s="1"/>
  <c r="J97" i="1"/>
  <c r="I97" i="1" s="1"/>
  <c r="J96" i="1"/>
  <c r="I96" i="1" s="1"/>
  <c r="J102" i="1"/>
  <c r="I102" i="1" s="1"/>
  <c r="J101" i="1"/>
  <c r="I101" i="1" s="1"/>
  <c r="J100" i="1"/>
  <c r="I100" i="1" s="1"/>
  <c r="J103" i="1"/>
  <c r="I103" i="1" s="1"/>
  <c r="J104" i="1"/>
  <c r="I104" i="1" s="1"/>
  <c r="I95" i="1"/>
  <c r="J67" i="1"/>
  <c r="J59" i="1"/>
  <c r="J63" i="1"/>
  <c r="J65" i="1"/>
  <c r="J64" i="1"/>
  <c r="J61" i="1"/>
  <c r="J66" i="1"/>
  <c r="J58" i="1"/>
  <c r="J62" i="1"/>
  <c r="J60" i="1"/>
  <c r="P67" i="1"/>
  <c r="P66" i="1"/>
  <c r="P65" i="1"/>
  <c r="P64" i="1"/>
  <c r="P63" i="1"/>
  <c r="P62" i="1"/>
  <c r="P61" i="1"/>
  <c r="P60" i="1"/>
  <c r="P59" i="1"/>
  <c r="P58" i="1"/>
  <c r="N67" i="1"/>
  <c r="N66" i="1"/>
  <c r="N65" i="1"/>
  <c r="N64" i="1"/>
  <c r="N63" i="1"/>
  <c r="N62" i="1"/>
  <c r="N61" i="1"/>
  <c r="N60" i="1"/>
  <c r="N59" i="1"/>
  <c r="N58" i="1"/>
  <c r="I309" i="1" l="1"/>
  <c r="I219" i="1"/>
  <c r="I273" i="1"/>
  <c r="I255" i="1"/>
  <c r="I163" i="1"/>
  <c r="I237" i="1"/>
  <c r="I182" i="1"/>
  <c r="I201" i="1"/>
  <c r="I87" i="1"/>
  <c r="I106" i="1"/>
  <c r="I144" i="1"/>
  <c r="I125" i="1"/>
  <c r="I59" i="1"/>
  <c r="I60" i="1"/>
  <c r="I64" i="1"/>
  <c r="I61" i="1"/>
  <c r="I63" i="1"/>
  <c r="I67" i="1"/>
  <c r="I65" i="1"/>
  <c r="I58" i="1"/>
  <c r="I62" i="1"/>
  <c r="I66" i="1"/>
  <c r="K50" i="1" l="1"/>
  <c r="I68" i="1"/>
  <c r="Q50" i="1" s="1"/>
  <c r="AE32" i="1" l="1"/>
  <c r="AJ33" i="1" s="1"/>
  <c r="H33" i="1" s="1"/>
  <c r="K48" i="1" s="1"/>
  <c r="Q48" i="1" l="1"/>
  <c r="C48" i="1" s="1"/>
</calcChain>
</file>

<file path=xl/sharedStrings.xml><?xml version="1.0" encoding="utf-8"?>
<sst xmlns="http://schemas.openxmlformats.org/spreadsheetml/2006/main" count="697" uniqueCount="134">
  <si>
    <t>AGE GROUP</t>
  </si>
  <si>
    <t>TEAM NAME</t>
  </si>
  <si>
    <t>CONTACT EMAIL</t>
  </si>
  <si>
    <t>XSJ</t>
  </si>
  <si>
    <t>SJ</t>
  </si>
  <si>
    <t>MJ</t>
  </si>
  <si>
    <t>LJ</t>
  </si>
  <si>
    <t>XLJ</t>
  </si>
  <si>
    <t>YTH</t>
  </si>
  <si>
    <t>XXL</t>
  </si>
  <si>
    <t>38/40"</t>
  </si>
  <si>
    <t>42/44"</t>
  </si>
  <si>
    <t>46/48"</t>
  </si>
  <si>
    <t>48/50"</t>
  </si>
  <si>
    <t xml:space="preserve">M </t>
  </si>
  <si>
    <t xml:space="preserve">L </t>
  </si>
  <si>
    <t xml:space="preserve">XL </t>
  </si>
  <si>
    <t>XXXL</t>
  </si>
  <si>
    <t>TO FIT HEIGHT</t>
  </si>
  <si>
    <t>TO FIT CHEST</t>
  </si>
  <si>
    <t>116 cm</t>
  </si>
  <si>
    <t>128 cm</t>
  </si>
  <si>
    <t>140 cm</t>
  </si>
  <si>
    <t>152 cm</t>
  </si>
  <si>
    <t>164 cm</t>
  </si>
  <si>
    <t>172 cm</t>
  </si>
  <si>
    <t>QTY</t>
  </si>
  <si>
    <t>Line Total</t>
  </si>
  <si>
    <t>DATE</t>
  </si>
  <si>
    <t>Size Information</t>
  </si>
  <si>
    <t>COMPANY NAME</t>
  </si>
  <si>
    <t>CONTACT NAME</t>
  </si>
  <si>
    <t xml:space="preserve">Product Code: </t>
  </si>
  <si>
    <t>Squad No.s/Initials Required</t>
  </si>
  <si>
    <t>Squad No.s/Initials</t>
  </si>
  <si>
    <t>Front Sponsor</t>
  </si>
  <si>
    <t>Rear Sponsor</t>
  </si>
  <si>
    <t>Qty Require Print</t>
  </si>
  <si>
    <t>Garments</t>
  </si>
  <si>
    <t>SPONSOR, INITIALS &amp; SQUAD NUMBERS REQUIREMENTS</t>
  </si>
  <si>
    <t>£ Each</t>
  </si>
  <si>
    <t>FRONT SPONSOR NAME:</t>
  </si>
  <si>
    <t>REAR SPONSOR NAME:</t>
  </si>
  <si>
    <r>
      <t xml:space="preserve">GARMENT TOTAL COST - </t>
    </r>
    <r>
      <rPr>
        <b/>
        <sz val="8"/>
        <color theme="1"/>
        <rFont val="Calibri"/>
        <family val="2"/>
        <scheme val="minor"/>
      </rPr>
      <t xml:space="preserve">please ensure that printing requirements have been entered above </t>
    </r>
  </si>
  <si>
    <t>NET AMOUNT</t>
  </si>
  <si>
    <t>VAT AMOUNT</t>
  </si>
  <si>
    <t>TO FIT WAIST</t>
  </si>
  <si>
    <t>Unit 1 Derby Road Business Park, Derby Road, Burton on Trent, Staffordshire, DE14 1RW</t>
  </si>
  <si>
    <t>ORDER DETAILS</t>
  </si>
  <si>
    <t>CONTACT TEL. No.</t>
  </si>
  <si>
    <t>EMAIL</t>
  </si>
  <si>
    <t>DELIVERY DETAILS</t>
  </si>
  <si>
    <t>Please tick if delivery is required</t>
  </si>
  <si>
    <r>
      <t>DELIVERY COST</t>
    </r>
    <r>
      <rPr>
        <b/>
        <sz val="8"/>
        <color theme="1"/>
        <rFont val="Calibri"/>
        <family val="2"/>
        <scheme val="minor"/>
      </rPr>
      <t xml:space="preserve"> (free of charge for orders above £250.00 ex VAT)</t>
    </r>
  </si>
  <si>
    <t xml:space="preserve">DELIVERY ADDRESS </t>
  </si>
  <si>
    <t>DELIVERY NAME</t>
  </si>
  <si>
    <t>DELIVERY TEL. No.</t>
  </si>
  <si>
    <t>DELIVERY EMAIL</t>
  </si>
  <si>
    <t>POST CODE</t>
  </si>
  <si>
    <t>SPONSORS INVOICE DETAILS - a pro forma invoice can be supplied when the order/quote is raised</t>
  </si>
  <si>
    <t xml:space="preserve">INVOICE ADDRESS </t>
  </si>
  <si>
    <t>ORDER &amp; PAYMENT TERMS - AS DEFINED BY CLUB</t>
  </si>
  <si>
    <t>Club Discount</t>
  </si>
  <si>
    <r>
      <t xml:space="preserve">PAYMENT RESPONSIBILTY - </t>
    </r>
    <r>
      <rPr>
        <b/>
        <sz val="10"/>
        <color theme="1"/>
        <rFont val="Calibri"/>
        <family val="2"/>
        <scheme val="minor"/>
      </rPr>
      <t>Please enter Club, Sponsor or Personal</t>
    </r>
  </si>
  <si>
    <t>CLUB TERMS</t>
  </si>
  <si>
    <t>PAYMENT WITH ORDER</t>
  </si>
  <si>
    <t>CLUB AUTHORISATION IS REQUIRED FROM:</t>
  </si>
  <si>
    <t>NAME</t>
  </si>
  <si>
    <t>ORDER TOTAL</t>
  </si>
  <si>
    <t>Including Delivery &amp; VAT</t>
  </si>
  <si>
    <t>Deliveries required 1st August should be submitted, approved, and paid by mid May.</t>
  </si>
  <si>
    <t>Deliveries required for Christmas should be submitted, approved, and paid by mid October.</t>
  </si>
  <si>
    <t>TAG Sportswear is a leading supplier in the bespoke sportswear industry.  Every single item is made to order, thus ensuring your club can create a lasting identity.  However, with football, rugby, hockey, and the educational sector all wishing to take bulk delivery in August/September lead times do peak at this time of year and are determined by the volume of orders received in any given period.  The graph and key dates below are therefore for guidance only but maybe useful for you to plan your purchases.</t>
  </si>
  <si>
    <t xml:space="preserve">LEAD TIMES </t>
  </si>
  <si>
    <t>Don’t worry if you cannot obtain a vector file, our graphics team can redraw your logo – but a £10 plus vat charge will be applied to your sales order.  Most companies will have access to a vectorised image – used by signwriters, stationers, vehicle graphics providers etc.</t>
  </si>
  <si>
    <t>Artwork should be supplied in vector format such as:  Editable PDF,  EPS, SVG, Adobe Illustrator or Corel Draw.</t>
  </si>
  <si>
    <t>SPONSOR LOGOS &amp; ARTWORK</t>
  </si>
  <si>
    <r>
      <t xml:space="preserve">     ·</t>
    </r>
    <r>
      <rPr>
        <sz val="7"/>
        <color rgb="FF0000CC"/>
        <rFont val="Times New Roman"/>
        <family val="1"/>
      </rPr>
      <t xml:space="preserve">         </t>
    </r>
    <r>
      <rPr>
        <sz val="12"/>
        <color rgb="FF0000CC"/>
        <rFont val="Calibri"/>
        <family val="2"/>
        <scheme val="minor"/>
      </rPr>
      <t xml:space="preserve">TAG will provide a final Pre Production Graphic / CAD of your order, complete with quantities, sizes and printing requirements.  </t>
    </r>
    <r>
      <rPr>
        <b/>
        <sz val="12"/>
        <color rgb="FF0000CC"/>
        <rFont val="Calibri"/>
        <family val="2"/>
        <scheme val="minor"/>
      </rPr>
      <t>This document should be checked very carefully</t>
    </r>
    <r>
      <rPr>
        <sz val="12"/>
        <color rgb="FF0000CC"/>
        <rFont val="Calibri"/>
        <family val="2"/>
        <scheme val="minor"/>
      </rPr>
      <t>.  Please approve this CAD (or advise of any edit required).  What is approved at this time, is exactly what you will receive.  TAG cannot be held responsible for any errors that are signed for at this stage of the process.</t>
    </r>
  </si>
  <si>
    <r>
      <t xml:space="preserve">     ·</t>
    </r>
    <r>
      <rPr>
        <sz val="7"/>
        <color rgb="FF0000CC"/>
        <rFont val="Times New Roman"/>
        <family val="1"/>
      </rPr>
      <t xml:space="preserve">         </t>
    </r>
    <r>
      <rPr>
        <sz val="12"/>
        <color rgb="FF0000CC"/>
        <rFont val="Calibri"/>
        <family val="2"/>
        <scheme val="minor"/>
      </rPr>
      <t>Forward the proforma invoice to the person responsible for payment and organise payment (Please note: no work will commence on your order until payment has been received by TAG Sportswear).</t>
    </r>
  </si>
  <si>
    <r>
      <t xml:space="preserve">     ·</t>
    </r>
    <r>
      <rPr>
        <sz val="7"/>
        <color rgb="FF0000CC"/>
        <rFont val="Times New Roman"/>
        <family val="1"/>
      </rPr>
      <t xml:space="preserve">         </t>
    </r>
    <r>
      <rPr>
        <sz val="12"/>
        <color rgb="FF0000CC"/>
        <rFont val="Calibri"/>
        <family val="2"/>
        <scheme val="minor"/>
      </rPr>
      <t>Check the sales order is correct and email by return with your approval (or any edit required)</t>
    </r>
    <r>
      <rPr>
        <sz val="12"/>
        <color rgb="FF0000CC"/>
        <rFont val="Symbol"/>
        <family val="1"/>
        <charset val="2"/>
      </rPr>
      <t>.</t>
    </r>
  </si>
  <si>
    <r>
      <t xml:space="preserve">     ·</t>
    </r>
    <r>
      <rPr>
        <sz val="7"/>
        <color rgb="FF0000CC"/>
        <rFont val="Times New Roman"/>
        <family val="1"/>
      </rPr>
      <t xml:space="preserve">         </t>
    </r>
    <r>
      <rPr>
        <sz val="12"/>
        <color rgb="FF0000CC"/>
        <rFont val="Calibri"/>
        <family val="2"/>
        <scheme val="minor"/>
      </rPr>
      <t>Once TAG receive your order a sales order and proforma invoice will be raised and emailed back (usually within 2 working days). Please look out for our emails and check you junk folder just incase it has landed in there.</t>
    </r>
  </si>
  <si>
    <t xml:space="preserve">HOW TO PLACE AN ORDER?  </t>
  </si>
  <si>
    <r>
      <t xml:space="preserve">WELCOME!  </t>
    </r>
    <r>
      <rPr>
        <sz val="24"/>
        <color theme="0"/>
        <rFont val="Calibri"/>
        <family val="2"/>
        <scheme val="minor"/>
      </rPr>
      <t>Thank you for entrusting your teamwear to TAG Sportswear.</t>
    </r>
  </si>
  <si>
    <t>excluding Delivery</t>
  </si>
  <si>
    <t>Please add print quantities above</t>
  </si>
  <si>
    <t>Leg Sponsor</t>
  </si>
  <si>
    <t>LEG SPONSOR NAME:</t>
  </si>
  <si>
    <t>Telephone us on: 01283 531 855          Email us on: sales@tagsportswear.co.uk           Visit us at: www.tagsportswear.co.uk</t>
  </si>
  <si>
    <t>OFF-FIELD ORDER FORM</t>
  </si>
  <si>
    <r>
      <t xml:space="preserve">     ·</t>
    </r>
    <r>
      <rPr>
        <sz val="7"/>
        <color rgb="FF0000CC"/>
        <rFont val="Times New Roman"/>
        <family val="1"/>
      </rPr>
      <t xml:space="preserve">         </t>
    </r>
    <r>
      <rPr>
        <b/>
        <sz val="12"/>
        <color rgb="FF0000CC"/>
        <rFont val="Calibri"/>
        <family val="2"/>
        <scheme val="minor"/>
      </rPr>
      <t>Work and lead time will only commence on receipt of written approval that the above CAD is correct (email), &amp; payment has been received.</t>
    </r>
  </si>
  <si>
    <t>Deliveries required 1st September should be submitted, approved, and paid by mid June.</t>
  </si>
  <si>
    <t>44/46"</t>
  </si>
  <si>
    <t>32/35"</t>
  </si>
  <si>
    <t>34/37"</t>
  </si>
  <si>
    <t>36/40"</t>
  </si>
  <si>
    <t>39/43"</t>
  </si>
  <si>
    <t>42/46"</t>
  </si>
  <si>
    <t>TAG RRP PRICE - without VAT</t>
  </si>
  <si>
    <t>TRAINING TEE -   BLACK</t>
  </si>
  <si>
    <t>TRAINING TEE -   WHITE</t>
  </si>
  <si>
    <t>SPORTS POLO -   BLACK</t>
  </si>
  <si>
    <t>SPORTS POLO -   WHITE</t>
  </si>
  <si>
    <t>1/4 ZIP MIDLAYER</t>
  </si>
  <si>
    <t>SPORTS HOODY</t>
  </si>
  <si>
    <t>TECH TRACKSUIT JACKET</t>
  </si>
  <si>
    <t>TECH TRACKSUIT TROUSER (TIGHT FIT)</t>
  </si>
  <si>
    <t>SHOWERPROOF WINDSTOPPER</t>
  </si>
  <si>
    <t>MESH LINED RAIN JACKET</t>
  </si>
  <si>
    <t>HELSINKI FASHION PUFFA JACKET</t>
  </si>
  <si>
    <t>OSLO PUFFA JACKET (THIGH LENGTH)</t>
  </si>
  <si>
    <t>KEYWORTH UTD</t>
  </si>
  <si>
    <t>2023 - 2024</t>
  </si>
  <si>
    <t>F2001856-194</t>
  </si>
  <si>
    <t>F2001856-258</t>
  </si>
  <si>
    <t>F2001449-194</t>
  </si>
  <si>
    <t>F2001449-258</t>
  </si>
  <si>
    <t>F2001450-194</t>
  </si>
  <si>
    <t>F2001451-194</t>
  </si>
  <si>
    <t>F2001537-194</t>
  </si>
  <si>
    <t>F2001452-0001</t>
  </si>
  <si>
    <t>F2001453-194</t>
  </si>
  <si>
    <t>F2001454-194</t>
  </si>
  <si>
    <t>F2001448-0001</t>
  </si>
  <si>
    <t>F2001447-0001</t>
  </si>
  <si>
    <r>
      <t xml:space="preserve">     ·</t>
    </r>
    <r>
      <rPr>
        <sz val="7"/>
        <color rgb="FF0000CC"/>
        <rFont val="Times New Roman"/>
        <family val="1"/>
      </rPr>
      <t xml:space="preserve">         </t>
    </r>
    <r>
      <rPr>
        <sz val="12"/>
        <color rgb="FF0000CC"/>
        <rFont val="Calibri"/>
        <family val="2"/>
        <scheme val="minor"/>
      </rPr>
      <t xml:space="preserve">Please complete the attached order form and email to </t>
    </r>
    <r>
      <rPr>
        <b/>
        <sz val="12"/>
        <color rgb="FF0000CC"/>
        <rFont val="Arial Black"/>
        <family val="2"/>
      </rPr>
      <t>thompim77@gmail.com &amp; sandra.meakin1@gmail.com</t>
    </r>
  </si>
  <si>
    <t>Ian Thompson</t>
  </si>
  <si>
    <t>Sandra Meakin</t>
  </si>
  <si>
    <t>sandra.meakin1@gmail.com</t>
  </si>
  <si>
    <t>thompim77@gmail.com</t>
  </si>
  <si>
    <t>Updated 12th June 2023</t>
  </si>
  <si>
    <t>STANDARD GILET</t>
  </si>
  <si>
    <t>F2002413-0001</t>
  </si>
  <si>
    <t>HOODED GILET</t>
  </si>
  <si>
    <t>F2002414-0001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</si>
</sst>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7"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8"/>
      <color theme="0"/>
      <name val="Calibri"/>
      <family val="2"/>
      <scheme val="minor"/>
    </font>
    <font>
      <b/>
      <sz val="8"/>
      <color theme="0"/>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1"/>
      <color rgb="FFFF0000"/>
      <name val="Calibri"/>
      <family val="2"/>
      <scheme val="minor"/>
    </font>
    <font>
      <sz val="8"/>
      <name val="Calibri"/>
      <family val="2"/>
      <scheme val="minor"/>
    </font>
    <font>
      <b/>
      <sz val="8"/>
      <name val="Arial Black"/>
      <family val="2"/>
    </font>
    <font>
      <b/>
      <sz val="8"/>
      <color theme="1"/>
      <name val="Calibri"/>
      <family val="2"/>
      <scheme val="minor"/>
    </font>
    <font>
      <b/>
      <sz val="10"/>
      <color rgb="FFFF0000"/>
      <name val="Arial Black"/>
      <family val="2"/>
    </font>
    <font>
      <sz val="9"/>
      <color theme="1"/>
      <name val="Calibri"/>
      <family val="2"/>
      <scheme val="minor"/>
    </font>
    <font>
      <b/>
      <sz val="12"/>
      <color rgb="FF0000CC"/>
      <name val="Calibri"/>
      <family val="2"/>
      <scheme val="minor"/>
    </font>
    <font>
      <sz val="11"/>
      <color rgb="FF0000CC"/>
      <name val="Calibri"/>
      <family val="2"/>
      <scheme val="minor"/>
    </font>
    <font>
      <b/>
      <sz val="8"/>
      <color theme="4" tint="-0.249977111117893"/>
      <name val="Calibri"/>
      <family val="2"/>
      <scheme val="minor"/>
    </font>
    <font>
      <b/>
      <sz val="12"/>
      <color rgb="FF00B0F0"/>
      <name val="Calibri"/>
      <family val="2"/>
      <scheme val="minor"/>
    </font>
    <font>
      <b/>
      <sz val="11"/>
      <color theme="4" tint="-0.249977111117893"/>
      <name val="Calibri"/>
      <family val="2"/>
      <scheme val="minor"/>
    </font>
    <font>
      <b/>
      <sz val="11"/>
      <color rgb="FFFFFF00"/>
      <name val="Calibri"/>
      <family val="2"/>
      <scheme val="minor"/>
    </font>
    <font>
      <sz val="11"/>
      <color rgb="FF00B0F0"/>
      <name val="Calibri"/>
      <family val="2"/>
      <scheme val="minor"/>
    </font>
    <font>
      <b/>
      <sz val="16"/>
      <color rgb="FFFF3300"/>
      <name val="Calibri"/>
      <family val="2"/>
      <scheme val="minor"/>
    </font>
    <font>
      <b/>
      <sz val="22"/>
      <color theme="1"/>
      <name val="Calibri"/>
      <family val="2"/>
      <scheme val="minor"/>
    </font>
    <font>
      <b/>
      <sz val="24"/>
      <color rgb="FFFF0000"/>
      <name val="Calibri"/>
      <family val="2"/>
      <scheme val="minor"/>
    </font>
    <font>
      <sz val="12"/>
      <color rgb="FF0000CC"/>
      <name val="Calibri"/>
      <family val="2"/>
      <scheme val="minor"/>
    </font>
    <font>
      <b/>
      <sz val="16"/>
      <color rgb="FF0000CC"/>
      <name val="Arial Rounded MT Bold"/>
      <family val="2"/>
    </font>
    <font>
      <sz val="12"/>
      <color rgb="FF0000CC"/>
      <name val="Symbol"/>
      <family val="1"/>
      <charset val="2"/>
    </font>
    <font>
      <sz val="7"/>
      <color rgb="FF0000CC"/>
      <name val="Times New Roman"/>
      <family val="1"/>
    </font>
    <font>
      <b/>
      <sz val="12"/>
      <color rgb="FF0000CC"/>
      <name val="Arial Black"/>
      <family val="2"/>
    </font>
    <font>
      <b/>
      <sz val="24"/>
      <color theme="0"/>
      <name val="Calibri"/>
      <family val="2"/>
      <scheme val="minor"/>
    </font>
    <font>
      <sz val="24"/>
      <color theme="0"/>
      <name val="Calibri"/>
      <family val="2"/>
      <scheme val="minor"/>
    </font>
    <font>
      <b/>
      <sz val="18"/>
      <color rgb="FF7030A0"/>
      <name val="Calibri"/>
      <family val="2"/>
      <scheme val="minor"/>
    </font>
    <font>
      <b/>
      <sz val="12"/>
      <color theme="0" tint="-0.249977111117893"/>
      <name val="Calibri"/>
      <family val="2"/>
      <scheme val="minor"/>
    </font>
    <font>
      <sz val="12"/>
      <color theme="0" tint="-0.249977111117893"/>
      <name val="Calibri"/>
      <family val="2"/>
      <scheme val="minor"/>
    </font>
    <font>
      <sz val="12"/>
      <color theme="1"/>
      <name val="Calibri"/>
      <family val="2"/>
      <scheme val="minor"/>
    </font>
    <font>
      <b/>
      <sz val="12"/>
      <name val="Calibri"/>
      <family val="2"/>
      <scheme val="minor"/>
    </font>
    <font>
      <b/>
      <sz val="8"/>
      <color theme="0"/>
      <name val="Arial Black"/>
      <family val="2"/>
    </font>
    <font>
      <b/>
      <sz val="12"/>
      <name val="Calibri"/>
      <family val="2"/>
    </font>
    <font>
      <sz val="8"/>
      <color rgb="FFFFFF00"/>
      <name val="Arial Black"/>
      <family val="2"/>
    </font>
    <font>
      <sz val="8"/>
      <color theme="1"/>
      <name val="Arial Black"/>
      <family val="2"/>
    </font>
    <font>
      <b/>
      <sz val="11"/>
      <color rgb="FF0000CC"/>
      <name val="Calibri"/>
      <family val="2"/>
      <scheme val="minor"/>
    </font>
    <font>
      <b/>
      <sz val="18"/>
      <color theme="1"/>
      <name val="Arial Rounded MT Bold"/>
      <family val="2"/>
    </font>
    <font>
      <b/>
      <sz val="15"/>
      <color theme="1"/>
      <name val="Arial Rounded MT Bold"/>
      <family val="2"/>
    </font>
    <font>
      <b/>
      <sz val="10"/>
      <color rgb="FF7030A0"/>
      <name val="Calibri"/>
      <family val="2"/>
      <scheme val="minor"/>
    </font>
    <font>
      <u/>
      <sz val="11"/>
      <color theme="10"/>
      <name val="Calibri"/>
      <family val="2"/>
      <scheme val="minor"/>
    </font>
    <font>
      <b/>
      <sz val="48"/>
      <color theme="1"/>
      <name val="Arial Rounded MT Bold"/>
      <family val="2"/>
    </font>
  </fonts>
  <fills count="20">
    <fill>
      <patternFill patternType="none"/>
    </fill>
    <fill>
      <patternFill patternType="gray125"/>
    </fill>
    <fill>
      <patternFill patternType="solid">
        <fgColor rgb="FFFFC000"/>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8" tint="0.39997558519241921"/>
        <bgColor indexed="64"/>
      </patternFill>
    </fill>
    <fill>
      <patternFill patternType="solid">
        <fgColor rgb="FF00B0F0"/>
        <bgColor indexed="64"/>
      </patternFill>
    </fill>
    <fill>
      <patternFill patternType="solid">
        <fgColor theme="8" tint="0.79998168889431442"/>
        <bgColor indexed="64"/>
      </patternFill>
    </fill>
    <fill>
      <patternFill patternType="solid">
        <fgColor rgb="FFFFFF66"/>
        <bgColor indexed="64"/>
      </patternFill>
    </fill>
    <fill>
      <patternFill patternType="solid">
        <fgColor rgb="FF0000CC"/>
        <bgColor indexed="64"/>
      </patternFill>
    </fill>
    <fill>
      <patternFill patternType="solid">
        <fgColor theme="0"/>
        <bgColor indexed="64"/>
      </patternFill>
    </fill>
    <fill>
      <patternFill patternType="lightTrellis">
        <bgColor rgb="FF00B0F0"/>
      </patternFill>
    </fill>
    <fill>
      <patternFill patternType="solid">
        <fgColor theme="9"/>
        <bgColor indexed="64"/>
      </patternFill>
    </fill>
  </fills>
  <borders count="96">
    <border>
      <left/>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auto="1"/>
      </right>
      <top/>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medium">
        <color indexed="64"/>
      </right>
      <top style="thin">
        <color auto="1"/>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auto="1"/>
      </right>
      <top/>
      <bottom style="medium">
        <color auto="1"/>
      </bottom>
      <diagonal/>
    </border>
    <border>
      <left/>
      <right style="medium">
        <color auto="1"/>
      </right>
      <top/>
      <bottom style="hair">
        <color auto="1"/>
      </bottom>
      <diagonal/>
    </border>
    <border>
      <left style="medium">
        <color indexed="64"/>
      </left>
      <right style="medium">
        <color indexed="64"/>
      </right>
      <top style="thin">
        <color indexed="64"/>
      </top>
      <bottom style="thin">
        <color indexed="64"/>
      </bottom>
      <diagonal/>
    </border>
    <border>
      <left style="hair">
        <color auto="1"/>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thin">
        <color indexed="64"/>
      </top>
      <bottom/>
      <diagonal/>
    </border>
    <border>
      <left/>
      <right/>
      <top style="medium">
        <color indexed="64"/>
      </top>
      <bottom style="hair">
        <color indexed="64"/>
      </bottom>
      <diagonal/>
    </border>
    <border>
      <left style="medium">
        <color indexed="64"/>
      </left>
      <right/>
      <top/>
      <bottom style="hair">
        <color auto="1"/>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auto="1"/>
      </right>
      <top style="medium">
        <color indexed="64"/>
      </top>
      <bottom/>
      <diagonal/>
    </border>
    <border>
      <left/>
      <right/>
      <top style="hair">
        <color auto="1"/>
      </top>
      <bottom style="medium">
        <color auto="1"/>
      </bottom>
      <diagonal/>
    </border>
    <border>
      <left/>
      <right style="hair">
        <color indexed="64"/>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style="medium">
        <color indexed="64"/>
      </bottom>
      <diagonal/>
    </border>
    <border>
      <left/>
      <right style="hair">
        <color indexed="64"/>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auto="1"/>
      </right>
      <top/>
      <bottom style="thin">
        <color indexed="64"/>
      </bottom>
      <diagonal/>
    </border>
    <border>
      <left/>
      <right style="hair">
        <color auto="1"/>
      </right>
      <top style="hair">
        <color auto="1"/>
      </top>
      <bottom style="medium">
        <color indexed="64"/>
      </bottom>
      <diagonal/>
    </border>
    <border>
      <left style="hair">
        <color auto="1"/>
      </left>
      <right style="medium">
        <color auto="1"/>
      </right>
      <top style="hair">
        <color auto="1"/>
      </top>
      <bottom style="medium">
        <color indexed="64"/>
      </bottom>
      <diagonal/>
    </border>
    <border>
      <left style="medium">
        <color indexed="64"/>
      </left>
      <right style="hair">
        <color indexed="64"/>
      </right>
      <top style="hair">
        <color indexed="64"/>
      </top>
      <bottom style="medium">
        <color indexed="64"/>
      </bottom>
      <diagonal/>
    </border>
    <border>
      <left style="hair">
        <color auto="1"/>
      </left>
      <right style="hair">
        <color auto="1"/>
      </right>
      <top style="hair">
        <color auto="1"/>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right style="hair">
        <color auto="1"/>
      </right>
      <top style="medium">
        <color indexed="64"/>
      </top>
      <bottom style="medium">
        <color auto="1"/>
      </bottom>
      <diagonal/>
    </border>
  </borders>
  <cellStyleXfs count="2">
    <xf numFmtId="0" fontId="0" fillId="0" borderId="0"/>
    <xf numFmtId="0" fontId="45" fillId="0" borderId="0" applyNumberFormat="0" applyFill="0" applyBorder="0" applyAlignment="0" applyProtection="0"/>
  </cellStyleXfs>
  <cellXfs count="349">
    <xf numFmtId="0" fontId="0" fillId="0" borderId="0" xfId="0"/>
    <xf numFmtId="0" fontId="0" fillId="0" borderId="0" xfId="0" applyAlignment="1">
      <alignment vertical="center"/>
    </xf>
    <xf numFmtId="10" fontId="0" fillId="0" borderId="0" xfId="0" applyNumberFormat="1" applyAlignment="1">
      <alignment vertical="center" wrapText="1"/>
    </xf>
    <xf numFmtId="0" fontId="0" fillId="0" borderId="0" xfId="0" applyAlignment="1">
      <alignment horizontal="center" vertical="center"/>
    </xf>
    <xf numFmtId="0" fontId="0" fillId="13" borderId="4" xfId="0" applyFill="1" applyBorder="1" applyAlignment="1" applyProtection="1">
      <alignment vertical="center"/>
      <protection hidden="1"/>
    </xf>
    <xf numFmtId="10" fontId="21" fillId="13" borderId="36" xfId="0" applyNumberFormat="1" applyFont="1" applyFill="1" applyBorder="1" applyAlignment="1" applyProtection="1">
      <alignment vertical="center" wrapText="1"/>
      <protection hidden="1"/>
    </xf>
    <xf numFmtId="10" fontId="20" fillId="13" borderId="10" xfId="0" applyNumberFormat="1" applyFont="1" applyFill="1" applyBorder="1" applyAlignment="1" applyProtection="1">
      <alignment horizontal="center" vertical="center" wrapText="1"/>
      <protection hidden="1"/>
    </xf>
    <xf numFmtId="49" fontId="14" fillId="0" borderId="18" xfId="0" applyNumberFormat="1" applyFont="1" applyBorder="1" applyAlignment="1" applyProtection="1">
      <alignment horizontal="center" vertical="center"/>
      <protection locked="0"/>
    </xf>
    <xf numFmtId="49" fontId="14" fillId="0" borderId="19"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center" vertical="center" wrapText="1"/>
      <protection locked="0"/>
    </xf>
    <xf numFmtId="49" fontId="14" fillId="0" borderId="45" xfId="0" applyNumberFormat="1" applyFont="1" applyBorder="1" applyAlignment="1" applyProtection="1">
      <alignment horizontal="center" vertical="center"/>
      <protection locked="0"/>
    </xf>
    <xf numFmtId="49" fontId="14" fillId="0" borderId="19"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0" fontId="16" fillId="0" borderId="0" xfId="0" applyFont="1" applyAlignment="1">
      <alignment vertical="center"/>
    </xf>
    <xf numFmtId="10" fontId="16" fillId="0" borderId="0" xfId="0" applyNumberFormat="1" applyFont="1" applyAlignment="1">
      <alignment vertical="center" wrapText="1"/>
    </xf>
    <xf numFmtId="0" fontId="16" fillId="0" borderId="0" xfId="0" applyFont="1" applyAlignment="1">
      <alignment horizontal="center" vertical="center"/>
    </xf>
    <xf numFmtId="0" fontId="9" fillId="0" borderId="0" xfId="0" applyFont="1" applyAlignment="1">
      <alignment vertical="center"/>
    </xf>
    <xf numFmtId="0" fontId="1" fillId="8" borderId="56" xfId="0" applyFont="1" applyFill="1" applyBorder="1" applyAlignment="1">
      <alignment horizontal="center" vertical="center"/>
    </xf>
    <xf numFmtId="164" fontId="0" fillId="0" borderId="0" xfId="0" applyNumberFormat="1" applyAlignment="1">
      <alignment vertical="center"/>
    </xf>
    <xf numFmtId="0" fontId="8" fillId="15" borderId="27" xfId="0" applyFont="1" applyFill="1" applyBorder="1" applyAlignment="1">
      <alignment vertical="center" wrapText="1"/>
    </xf>
    <xf numFmtId="164" fontId="22" fillId="15" borderId="27" xfId="0" applyNumberFormat="1" applyFont="1" applyFill="1" applyBorder="1" applyAlignment="1">
      <alignment vertical="center"/>
    </xf>
    <xf numFmtId="0" fontId="8" fillId="15" borderId="8" xfId="0" applyFont="1" applyFill="1" applyBorder="1" applyAlignment="1">
      <alignment vertical="center" wrapText="1"/>
    </xf>
    <xf numFmtId="164" fontId="22" fillId="15" borderId="8" xfId="0" applyNumberFormat="1" applyFont="1" applyFill="1" applyBorder="1" applyAlignment="1">
      <alignment vertical="center"/>
    </xf>
    <xf numFmtId="10" fontId="35" fillId="0" borderId="0" xfId="0" applyNumberFormat="1" applyFont="1" applyAlignment="1">
      <alignment vertical="center" wrapText="1"/>
    </xf>
    <xf numFmtId="0" fontId="35" fillId="0" borderId="0" xfId="0" applyFont="1" applyAlignment="1">
      <alignment vertical="center"/>
    </xf>
    <xf numFmtId="0" fontId="35" fillId="0" borderId="0" xfId="0" applyFont="1" applyAlignment="1">
      <alignment horizontal="center" vertical="center"/>
    </xf>
    <xf numFmtId="0" fontId="10" fillId="0" borderId="0" xfId="0" applyFont="1" applyAlignment="1">
      <alignment vertical="center"/>
    </xf>
    <xf numFmtId="164" fontId="1" fillId="0" borderId="86" xfId="0" applyNumberFormat="1" applyFont="1" applyBorder="1" applyAlignment="1">
      <alignment horizontal="center" vertical="center" wrapText="1"/>
    </xf>
    <xf numFmtId="1" fontId="1" fillId="0" borderId="87" xfId="0" applyNumberFormat="1" applyFont="1" applyBorder="1" applyAlignment="1">
      <alignment horizontal="center" vertical="center"/>
    </xf>
    <xf numFmtId="0" fontId="1" fillId="0" borderId="88" xfId="0" applyFont="1" applyBorder="1" applyAlignment="1">
      <alignment horizontal="center" vertical="center" wrapText="1"/>
    </xf>
    <xf numFmtId="1" fontId="12" fillId="0" borderId="89" xfId="0" applyNumberFormat="1" applyFont="1" applyBorder="1" applyAlignment="1">
      <alignment horizontal="center" vertical="center" wrapText="1"/>
    </xf>
    <xf numFmtId="164" fontId="1" fillId="0" borderId="87" xfId="0" applyNumberFormat="1" applyFont="1" applyBorder="1" applyAlignment="1">
      <alignment horizontal="center" vertical="center" wrapText="1"/>
    </xf>
    <xf numFmtId="1" fontId="12" fillId="0" borderId="88" xfId="0" applyNumberFormat="1" applyFont="1" applyBorder="1" applyAlignment="1">
      <alignment horizontal="center" vertical="center" wrapText="1"/>
    </xf>
    <xf numFmtId="164" fontId="36" fillId="0" borderId="36" xfId="0" applyNumberFormat="1" applyFont="1" applyBorder="1" applyAlignment="1">
      <alignment horizontal="center" vertical="center" wrapText="1"/>
    </xf>
    <xf numFmtId="164" fontId="39" fillId="18" borderId="4" xfId="0" applyNumberFormat="1" applyFont="1" applyFill="1" applyBorder="1" applyAlignment="1">
      <alignment vertical="center"/>
    </xf>
    <xf numFmtId="0" fontId="40" fillId="0" borderId="0" xfId="0" applyFont="1" applyAlignment="1">
      <alignment vertical="center"/>
    </xf>
    <xf numFmtId="10" fontId="40" fillId="0" borderId="0" xfId="0" applyNumberFormat="1" applyFont="1" applyAlignment="1">
      <alignment vertical="center" wrapText="1"/>
    </xf>
    <xf numFmtId="0" fontId="40" fillId="0" borderId="0" xfId="0" applyFont="1" applyAlignment="1">
      <alignment horizontal="center" vertical="center"/>
    </xf>
    <xf numFmtId="164" fontId="0" fillId="0" borderId="85" xfId="0" applyNumberFormat="1" applyBorder="1" applyAlignment="1">
      <alignment horizontal="center" vertical="center"/>
    </xf>
    <xf numFmtId="164" fontId="0" fillId="0" borderId="82" xfId="0" applyNumberFormat="1" applyBorder="1" applyAlignment="1">
      <alignment horizontal="center" vertical="center"/>
    </xf>
    <xf numFmtId="164" fontId="0" fillId="0" borderId="18" xfId="0" applyNumberFormat="1" applyBorder="1" applyAlignment="1">
      <alignment horizontal="center" vertical="center"/>
    </xf>
    <xf numFmtId="0" fontId="3" fillId="0" borderId="19" xfId="0" applyFont="1" applyBorder="1" applyAlignment="1">
      <alignment horizontal="center" vertical="center"/>
    </xf>
    <xf numFmtId="0" fontId="2" fillId="0" borderId="17" xfId="0" applyFont="1" applyBorder="1" applyAlignment="1">
      <alignment horizontal="center" vertical="center"/>
    </xf>
    <xf numFmtId="164" fontId="0" fillId="0" borderId="39"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3" xfId="0" applyNumberFormat="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0" fontId="1" fillId="0" borderId="0" xfId="0" applyFont="1" applyAlignment="1">
      <alignment vertical="center" textRotation="90"/>
    </xf>
    <xf numFmtId="164" fontId="0" fillId="0" borderId="46" xfId="0" applyNumberFormat="1" applyBorder="1" applyAlignment="1">
      <alignment horizontal="center" vertical="center"/>
    </xf>
    <xf numFmtId="0" fontId="3" fillId="0" borderId="42" xfId="0" applyFont="1" applyBorder="1" applyAlignment="1">
      <alignment horizontal="center" vertical="center"/>
    </xf>
    <xf numFmtId="164" fontId="7" fillId="4" borderId="36" xfId="0" applyNumberFormat="1" applyFont="1" applyFill="1" applyBorder="1" applyAlignment="1">
      <alignment horizontal="center" vertical="center"/>
    </xf>
    <xf numFmtId="1" fontId="0" fillId="0" borderId="0" xfId="0" applyNumberFormat="1" applyAlignment="1">
      <alignment vertical="center"/>
    </xf>
    <xf numFmtId="0" fontId="0" fillId="0" borderId="0" xfId="0" applyAlignment="1">
      <alignment vertical="center" wrapText="1"/>
    </xf>
    <xf numFmtId="164" fontId="0" fillId="0" borderId="0" xfId="0" applyNumberFormat="1" applyAlignment="1" applyProtection="1">
      <alignment horizontal="center" vertical="center"/>
      <protection locked="0"/>
    </xf>
    <xf numFmtId="10" fontId="0" fillId="0" borderId="0" xfId="0" applyNumberFormat="1" applyAlignment="1" applyProtection="1">
      <alignment vertical="center" wrapText="1"/>
      <protection locked="0"/>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center" vertical="center"/>
      <protection locked="0"/>
    </xf>
    <xf numFmtId="49" fontId="14" fillId="0" borderId="82" xfId="0" applyNumberFormat="1" applyFont="1" applyBorder="1" applyAlignment="1" applyProtection="1">
      <alignment horizontal="center" vertical="center"/>
      <protection locked="0"/>
    </xf>
    <xf numFmtId="49" fontId="14" fillId="0" borderId="93" xfId="0" applyNumberFormat="1" applyFont="1" applyBorder="1" applyAlignment="1" applyProtection="1">
      <alignment horizontal="center" vertical="center"/>
      <protection locked="0"/>
    </xf>
    <xf numFmtId="164" fontId="39" fillId="18" borderId="10" xfId="0" applyNumberFormat="1" applyFont="1" applyFill="1" applyBorder="1" applyAlignment="1">
      <alignment vertical="center"/>
    </xf>
    <xf numFmtId="164" fontId="39" fillId="18" borderId="12" xfId="0" applyNumberFormat="1" applyFont="1" applyFill="1" applyBorder="1" applyAlignment="1">
      <alignment vertical="center"/>
    </xf>
    <xf numFmtId="49" fontId="14" fillId="0" borderId="94" xfId="0" applyNumberFormat="1" applyFont="1" applyBorder="1" applyAlignment="1" applyProtection="1">
      <alignment horizontal="center" vertical="center"/>
      <protection locked="0"/>
    </xf>
    <xf numFmtId="0" fontId="0" fillId="0" borderId="0" xfId="0" applyAlignment="1">
      <alignment horizontal="center" vertical="center"/>
    </xf>
    <xf numFmtId="0" fontId="1" fillId="0" borderId="4" xfId="0" applyFont="1" applyBorder="1" applyAlignment="1">
      <alignment horizontal="left" vertical="center"/>
    </xf>
    <xf numFmtId="0" fontId="1" fillId="0" borderId="10" xfId="0" applyFont="1" applyBorder="1" applyAlignment="1">
      <alignment horizontal="left" vertical="center"/>
    </xf>
    <xf numFmtId="0" fontId="1" fillId="0" borderId="95" xfId="0" applyFont="1" applyBorder="1" applyAlignment="1">
      <alignment horizontal="left" vertical="center"/>
    </xf>
    <xf numFmtId="49" fontId="14" fillId="0" borderId="34"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37" xfId="0" applyNumberFormat="1" applyFont="1" applyBorder="1" applyAlignment="1" applyProtection="1">
      <alignment horizontal="center" vertical="center"/>
      <protection locked="0"/>
    </xf>
    <xf numFmtId="49" fontId="7" fillId="0" borderId="50"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2" xfId="0" applyNumberFormat="1"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8" xfId="0"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8" fillId="0" borderId="3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87" xfId="0" applyFont="1" applyBorder="1" applyAlignment="1">
      <alignment horizontal="center" vertical="center" wrapText="1"/>
    </xf>
    <xf numFmtId="164" fontId="36" fillId="0" borderId="25" xfId="0" applyNumberFormat="1" applyFont="1" applyBorder="1" applyAlignment="1">
      <alignment horizontal="center" vertical="center" wrapText="1"/>
    </xf>
    <xf numFmtId="164" fontId="36" fillId="0" borderId="15" xfId="0" applyNumberFormat="1" applyFont="1" applyBorder="1" applyAlignment="1">
      <alignment horizontal="center" vertical="center" wrapText="1"/>
    </xf>
    <xf numFmtId="164" fontId="36" fillId="0" borderId="51" xfId="0" applyNumberFormat="1" applyFont="1" applyBorder="1" applyAlignment="1">
      <alignment horizontal="center" vertical="center" wrapText="1"/>
    </xf>
    <xf numFmtId="0" fontId="38" fillId="0" borderId="26" xfId="0" applyFont="1" applyBorder="1" applyAlignment="1">
      <alignment horizontal="center" vertical="center"/>
    </xf>
    <xf numFmtId="0" fontId="38" fillId="0" borderId="28" xfId="0" applyFont="1" applyBorder="1" applyAlignment="1">
      <alignment horizontal="center" vertical="center"/>
    </xf>
    <xf numFmtId="0" fontId="38" fillId="0" borderId="44" xfId="0" applyFont="1" applyBorder="1" applyAlignment="1">
      <alignment horizontal="center" vertical="center"/>
    </xf>
    <xf numFmtId="0" fontId="38" fillId="0" borderId="38" xfId="0" applyFont="1" applyBorder="1" applyAlignment="1">
      <alignment horizontal="center" vertical="center"/>
    </xf>
    <xf numFmtId="0" fontId="13" fillId="6" borderId="4"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2"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1" fillId="0" borderId="29" xfId="0" applyFont="1" applyBorder="1" applyAlignment="1">
      <alignment horizontal="center" vertical="center"/>
    </xf>
    <xf numFmtId="0" fontId="11" fillId="0" borderId="41"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11" fillId="0" borderId="43" xfId="0" applyFont="1" applyBorder="1" applyAlignment="1">
      <alignment horizontal="center" vertical="center"/>
    </xf>
    <xf numFmtId="0" fontId="1" fillId="0" borderId="30" xfId="0" applyFont="1" applyBorder="1" applyAlignment="1">
      <alignment horizontal="center" vertical="center" wrapText="1"/>
    </xf>
    <xf numFmtId="0" fontId="1" fillId="0" borderId="48" xfId="0" applyFont="1" applyBorder="1" applyAlignment="1">
      <alignment horizontal="center" vertical="center" wrapText="1"/>
    </xf>
    <xf numFmtId="49" fontId="37" fillId="18" borderId="50" xfId="0" applyNumberFormat="1" applyFont="1" applyFill="1" applyBorder="1" applyAlignment="1">
      <alignment horizontal="center" vertical="center"/>
    </xf>
    <xf numFmtId="49" fontId="37" fillId="18" borderId="10" xfId="0" applyNumberFormat="1" applyFont="1" applyFill="1" applyBorder="1" applyAlignment="1">
      <alignment horizontal="center" vertical="center"/>
    </xf>
    <xf numFmtId="49" fontId="14" fillId="0" borderId="5" xfId="0" applyNumberFormat="1" applyFont="1" applyBorder="1" applyAlignment="1" applyProtection="1">
      <alignment horizontal="center" vertical="center" wrapText="1"/>
      <protection locked="0"/>
    </xf>
    <xf numFmtId="49" fontId="14" fillId="0" borderId="6" xfId="0" applyNumberFormat="1" applyFont="1" applyBorder="1" applyAlignment="1" applyProtection="1">
      <alignment horizontal="center" vertical="center" wrapText="1"/>
      <protection locked="0"/>
    </xf>
    <xf numFmtId="49" fontId="14" fillId="0" borderId="61" xfId="0" applyNumberFormat="1" applyFont="1" applyBorder="1" applyAlignment="1" applyProtection="1">
      <alignment horizontal="center" vertical="center" wrapText="1"/>
      <protection locked="0"/>
    </xf>
    <xf numFmtId="0" fontId="5" fillId="3" borderId="18" xfId="0" applyFont="1" applyFill="1" applyBorder="1" applyAlignment="1">
      <alignment horizontal="center" vertical="center" textRotation="90"/>
    </xf>
    <xf numFmtId="0" fontId="5" fillId="3" borderId="3" xfId="0" applyFont="1" applyFill="1" applyBorder="1" applyAlignment="1">
      <alignment horizontal="center" vertical="center" textRotation="90"/>
    </xf>
    <xf numFmtId="49" fontId="14" fillId="0" borderId="52" xfId="0" applyNumberFormat="1" applyFont="1" applyBorder="1" applyAlignment="1" applyProtection="1">
      <alignment horizontal="center" vertical="center" wrapText="1"/>
      <protection locked="0"/>
    </xf>
    <xf numFmtId="49" fontId="14" fillId="0" borderId="32" xfId="0" applyNumberFormat="1" applyFont="1" applyBorder="1" applyAlignment="1" applyProtection="1">
      <alignment horizontal="center" vertical="center" wrapText="1"/>
      <protection locked="0"/>
    </xf>
    <xf numFmtId="49" fontId="14" fillId="0" borderId="21" xfId="0" applyNumberFormat="1" applyFont="1" applyBorder="1" applyAlignment="1" applyProtection="1">
      <alignment horizontal="center" vertical="center" wrapText="1"/>
      <protection locked="0"/>
    </xf>
    <xf numFmtId="0" fontId="4" fillId="2" borderId="3" xfId="0" applyFont="1" applyFill="1" applyBorder="1" applyAlignment="1">
      <alignment horizontal="center" vertical="center" textRotation="90"/>
    </xf>
    <xf numFmtId="0" fontId="4" fillId="2" borderId="46" xfId="0" applyFont="1" applyFill="1" applyBorder="1" applyAlignment="1">
      <alignment horizontal="center" vertical="center" textRotation="90"/>
    </xf>
    <xf numFmtId="0" fontId="1" fillId="11" borderId="66" xfId="0" applyFont="1" applyFill="1" applyBorder="1" applyAlignment="1">
      <alignment horizontal="center" vertical="center"/>
    </xf>
    <xf numFmtId="0" fontId="1" fillId="11" borderId="67" xfId="0" applyFont="1" applyFill="1" applyBorder="1" applyAlignment="1">
      <alignment horizontal="center" vertical="center"/>
    </xf>
    <xf numFmtId="0" fontId="1" fillId="11" borderId="54" xfId="0" applyFont="1" applyFill="1" applyBorder="1" applyAlignment="1">
      <alignment horizontal="center" vertical="center"/>
    </xf>
    <xf numFmtId="49" fontId="19" fillId="0" borderId="68" xfId="0" applyNumberFormat="1" applyFont="1" applyBorder="1" applyAlignment="1" applyProtection="1">
      <alignment horizontal="center" vertical="center"/>
      <protection locked="0"/>
    </xf>
    <xf numFmtId="49" fontId="19" fillId="0" borderId="67" xfId="0" applyNumberFormat="1" applyFont="1" applyBorder="1" applyAlignment="1" applyProtection="1">
      <alignment horizontal="center" vertical="center"/>
      <protection locked="0"/>
    </xf>
    <xf numFmtId="0" fontId="1" fillId="11" borderId="69" xfId="0" applyFont="1" applyFill="1" applyBorder="1" applyAlignment="1">
      <alignment horizontal="center" vertical="center"/>
    </xf>
    <xf numFmtId="0" fontId="1" fillId="11" borderId="70" xfId="0" applyFont="1" applyFill="1" applyBorder="1" applyAlignment="1">
      <alignment horizontal="center" vertical="center"/>
    </xf>
    <xf numFmtId="0" fontId="1" fillId="11" borderId="59" xfId="0" applyFont="1" applyFill="1" applyBorder="1" applyAlignment="1">
      <alignment horizontal="center" vertical="center"/>
    </xf>
    <xf numFmtId="49" fontId="19" fillId="0" borderId="71"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0" fontId="15" fillId="0" borderId="8" xfId="0" applyFont="1" applyBorder="1" applyAlignment="1">
      <alignment horizontal="center" vertical="center" wrapText="1"/>
    </xf>
    <xf numFmtId="0" fontId="7" fillId="7" borderId="26"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1" fillId="8" borderId="52" xfId="0" applyFont="1" applyFill="1" applyBorder="1" applyAlignment="1">
      <alignment horizontal="center" vertical="center"/>
    </xf>
    <xf numFmtId="0" fontId="1" fillId="8" borderId="32" xfId="0" applyFont="1" applyFill="1" applyBorder="1" applyAlignment="1">
      <alignment horizontal="center" vertical="center"/>
    </xf>
    <xf numFmtId="49" fontId="17" fillId="0" borderId="16" xfId="0" applyNumberFormat="1" applyFont="1" applyBorder="1" applyAlignment="1" applyProtection="1">
      <alignment horizontal="center" vertical="center"/>
      <protection locked="0"/>
    </xf>
    <xf numFmtId="49" fontId="17" fillId="0" borderId="32" xfId="0" applyNumberFormat="1" applyFont="1" applyBorder="1" applyAlignment="1" applyProtection="1">
      <alignment horizontal="center" vertical="center"/>
      <protection locked="0"/>
    </xf>
    <xf numFmtId="49" fontId="17" fillId="0" borderId="53"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0" fontId="1" fillId="8" borderId="55" xfId="0" applyFont="1" applyFill="1" applyBorder="1" applyAlignment="1">
      <alignment horizontal="center" vertical="center"/>
    </xf>
    <xf numFmtId="0" fontId="1" fillId="8" borderId="56" xfId="0" applyFont="1" applyFill="1" applyBorder="1" applyAlignment="1">
      <alignment horizontal="center" vertical="center"/>
    </xf>
    <xf numFmtId="49" fontId="17" fillId="0" borderId="57" xfId="0" applyNumberFormat="1" applyFont="1" applyBorder="1" applyAlignment="1" applyProtection="1">
      <alignment horizontal="center" vertical="center"/>
      <protection locked="0"/>
    </xf>
    <xf numFmtId="49" fontId="17" fillId="0" borderId="56"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0" fontId="1" fillId="8" borderId="59" xfId="0" applyFont="1" applyFill="1" applyBorder="1" applyAlignment="1">
      <alignment horizontal="center" vertical="center"/>
    </xf>
    <xf numFmtId="49" fontId="17" fillId="0" borderId="60" xfId="0" applyNumberFormat="1" applyFont="1" applyBorder="1" applyAlignment="1" applyProtection="1">
      <alignment horizontal="center" vertical="center"/>
      <protection locked="0"/>
    </xf>
    <xf numFmtId="0" fontId="1" fillId="8" borderId="54" xfId="0" applyFont="1" applyFill="1" applyBorder="1" applyAlignment="1">
      <alignment horizontal="center" vertical="center"/>
    </xf>
    <xf numFmtId="0" fontId="1" fillId="8" borderId="21" xfId="0" applyFont="1" applyFill="1" applyBorder="1" applyAlignment="1">
      <alignment horizontal="center" vertical="center"/>
    </xf>
    <xf numFmtId="0" fontId="0" fillId="0" borderId="27" xfId="0" applyBorder="1" applyAlignment="1">
      <alignment horizontal="center" vertical="center"/>
    </xf>
    <xf numFmtId="49" fontId="18" fillId="0" borderId="62" xfId="0" applyNumberFormat="1" applyFont="1" applyBorder="1" applyAlignment="1" applyProtection="1">
      <alignment horizontal="right" vertical="center"/>
      <protection locked="0"/>
    </xf>
    <xf numFmtId="49" fontId="18" fillId="0" borderId="7" xfId="0" applyNumberFormat="1" applyFont="1" applyBorder="1" applyAlignment="1" applyProtection="1">
      <alignment horizontal="right" vertical="center"/>
      <protection locked="0"/>
    </xf>
    <xf numFmtId="0" fontId="1" fillId="5" borderId="52" xfId="0" applyFont="1" applyFill="1" applyBorder="1" applyAlignment="1">
      <alignment horizontal="center" vertical="center"/>
    </xf>
    <xf numFmtId="0" fontId="1" fillId="5" borderId="32" xfId="0" applyFont="1" applyFill="1" applyBorder="1" applyAlignment="1">
      <alignment horizontal="center" vertical="center"/>
    </xf>
    <xf numFmtId="0" fontId="7" fillId="12" borderId="26" xfId="0" applyFont="1" applyFill="1" applyBorder="1" applyAlignment="1">
      <alignment horizontal="center" vertical="center"/>
    </xf>
    <xf numFmtId="0" fontId="7" fillId="12" borderId="27" xfId="0" applyFont="1" applyFill="1" applyBorder="1" applyAlignment="1">
      <alignment horizontal="center" vertical="center"/>
    </xf>
    <xf numFmtId="0" fontId="7" fillId="12" borderId="28" xfId="0" applyFont="1" applyFill="1" applyBorder="1" applyAlignment="1">
      <alignment horizontal="center" vertical="center"/>
    </xf>
    <xf numFmtId="0" fontId="1" fillId="14" borderId="66" xfId="0" applyFont="1" applyFill="1" applyBorder="1" applyAlignment="1">
      <alignment horizontal="center" vertical="center"/>
    </xf>
    <xf numFmtId="0" fontId="1" fillId="14" borderId="67" xfId="0" applyFont="1" applyFill="1" applyBorder="1" applyAlignment="1">
      <alignment horizontal="center" vertical="center"/>
    </xf>
    <xf numFmtId="0" fontId="1" fillId="14" borderId="54" xfId="0" applyFont="1" applyFill="1" applyBorder="1" applyAlignment="1">
      <alignment horizontal="center" vertical="center"/>
    </xf>
    <xf numFmtId="0" fontId="1" fillId="14" borderId="69" xfId="0" applyFont="1" applyFill="1" applyBorder="1" applyAlignment="1">
      <alignment horizontal="center" vertical="center"/>
    </xf>
    <xf numFmtId="0" fontId="1" fillId="14" borderId="70" xfId="0" applyFont="1" applyFill="1" applyBorder="1" applyAlignment="1">
      <alignment horizontal="center" vertical="center"/>
    </xf>
    <xf numFmtId="0" fontId="1" fillId="14" borderId="59" xfId="0" applyFont="1" applyFill="1" applyBorder="1" applyAlignment="1">
      <alignment horizontal="center" vertical="center"/>
    </xf>
    <xf numFmtId="0" fontId="1" fillId="14" borderId="52" xfId="0" applyFont="1" applyFill="1" applyBorder="1" applyAlignment="1">
      <alignment horizontal="center" vertical="center"/>
    </xf>
    <xf numFmtId="0" fontId="1" fillId="14" borderId="32" xfId="0" applyFont="1" applyFill="1" applyBorder="1" applyAlignment="1">
      <alignment horizontal="center" vertical="center"/>
    </xf>
    <xf numFmtId="0" fontId="1" fillId="14" borderId="53" xfId="0" applyFont="1" applyFill="1" applyBorder="1" applyAlignment="1">
      <alignment horizontal="center" vertical="center"/>
    </xf>
    <xf numFmtId="0" fontId="1" fillId="14" borderId="16" xfId="0" applyFont="1" applyFill="1" applyBorder="1" applyAlignment="1">
      <alignment horizontal="center" vertical="center"/>
    </xf>
    <xf numFmtId="0" fontId="1" fillId="14" borderId="57" xfId="0" applyFont="1" applyFill="1" applyBorder="1" applyAlignment="1">
      <alignment horizontal="center" vertical="center"/>
    </xf>
    <xf numFmtId="0" fontId="1" fillId="14" borderId="58" xfId="0" applyFont="1" applyFill="1" applyBorder="1" applyAlignment="1">
      <alignment horizontal="center" vertical="center"/>
    </xf>
    <xf numFmtId="0" fontId="1" fillId="14" borderId="56" xfId="0" applyFont="1" applyFill="1" applyBorder="1" applyAlignment="1">
      <alignment horizontal="center" vertical="center"/>
    </xf>
    <xf numFmtId="49" fontId="17" fillId="0" borderId="54" xfId="0" applyNumberFormat="1" applyFont="1" applyBorder="1" applyAlignment="1">
      <alignment horizontal="center" vertical="center"/>
    </xf>
    <xf numFmtId="49" fontId="17" fillId="0" borderId="32" xfId="0" applyNumberFormat="1" applyFont="1" applyBorder="1" applyAlignment="1">
      <alignment horizontal="center" vertical="center"/>
    </xf>
    <xf numFmtId="49" fontId="17" fillId="0" borderId="22" xfId="0" applyNumberFormat="1" applyFont="1" applyBorder="1" applyAlignment="1">
      <alignment horizontal="center" vertical="center"/>
    </xf>
    <xf numFmtId="0" fontId="45" fillId="0" borderId="54" xfId="1" applyBorder="1" applyAlignment="1">
      <alignment horizontal="center" vertical="center"/>
    </xf>
    <xf numFmtId="0" fontId="1" fillId="0" borderId="32" xfId="0" applyFont="1" applyBorder="1" applyAlignment="1">
      <alignment horizontal="center" vertical="center"/>
    </xf>
    <xf numFmtId="0" fontId="1" fillId="0" borderId="22" xfId="0" applyFont="1" applyBorder="1" applyAlignment="1">
      <alignment horizontal="center" vertical="center"/>
    </xf>
    <xf numFmtId="0" fontId="45" fillId="0" borderId="59" xfId="1" applyBorder="1" applyAlignment="1">
      <alignment horizontal="center" vertical="center"/>
    </xf>
    <xf numFmtId="0" fontId="1" fillId="0" borderId="56" xfId="0" applyFont="1" applyBorder="1" applyAlignment="1">
      <alignment horizontal="center" vertical="center"/>
    </xf>
    <xf numFmtId="0" fontId="1" fillId="0" borderId="60" xfId="0" applyFont="1" applyBorder="1" applyAlignment="1">
      <alignment horizontal="center" vertical="center"/>
    </xf>
    <xf numFmtId="49" fontId="19" fillId="0" borderId="54" xfId="0" applyNumberFormat="1" applyFont="1" applyBorder="1" applyAlignment="1" applyProtection="1">
      <alignment horizontal="center" vertical="center"/>
      <protection locked="0"/>
    </xf>
    <xf numFmtId="49" fontId="19" fillId="0" borderId="32" xfId="0" applyNumberFormat="1" applyFont="1" applyBorder="1" applyAlignment="1" applyProtection="1">
      <alignment horizontal="center" vertical="center"/>
      <protection locked="0"/>
    </xf>
    <xf numFmtId="49" fontId="19" fillId="0" borderId="53" xfId="0" applyNumberFormat="1" applyFont="1" applyBorder="1" applyAlignment="1" applyProtection="1">
      <alignment horizontal="center" vertical="center"/>
      <protection locked="0"/>
    </xf>
    <xf numFmtId="49" fontId="19" fillId="0" borderId="54" xfId="0" applyNumberFormat="1" applyFont="1" applyBorder="1" applyAlignment="1">
      <alignment horizontal="center" vertical="center"/>
    </xf>
    <xf numFmtId="49" fontId="19" fillId="0" borderId="32" xfId="0" applyNumberFormat="1" applyFont="1" applyBorder="1" applyAlignment="1">
      <alignment horizontal="center" vertical="center"/>
    </xf>
    <xf numFmtId="49" fontId="19" fillId="0" borderId="53" xfId="0" applyNumberFormat="1" applyFont="1" applyBorder="1" applyAlignment="1">
      <alignment horizontal="center" vertical="center"/>
    </xf>
    <xf numFmtId="49" fontId="19" fillId="0" borderId="59" xfId="0" applyNumberFormat="1" applyFont="1" applyBorder="1" applyAlignment="1">
      <alignment horizontal="center" vertical="center"/>
    </xf>
    <xf numFmtId="49" fontId="19" fillId="0" borderId="56" xfId="0" applyNumberFormat="1" applyFont="1" applyBorder="1" applyAlignment="1">
      <alignment horizontal="center" vertical="center"/>
    </xf>
    <xf numFmtId="49" fontId="19" fillId="0" borderId="58" xfId="0" applyNumberFormat="1" applyFont="1" applyBorder="1" applyAlignment="1">
      <alignment horizontal="center" vertical="center"/>
    </xf>
    <xf numFmtId="49" fontId="1" fillId="0" borderId="16" xfId="0" applyNumberFormat="1" applyFont="1" applyBorder="1" applyAlignment="1" applyProtection="1">
      <alignment horizontal="center" vertical="center"/>
      <protection locked="0"/>
    </xf>
    <xf numFmtId="49" fontId="1" fillId="0" borderId="53" xfId="0" applyNumberFormat="1" applyFont="1" applyBorder="1" applyAlignment="1" applyProtection="1">
      <alignment horizontal="center" vertical="center"/>
      <protection locked="0"/>
    </xf>
    <xf numFmtId="0" fontId="8" fillId="15" borderId="26" xfId="0" applyFont="1" applyFill="1" applyBorder="1" applyAlignment="1">
      <alignment horizontal="center" vertical="center" wrapText="1"/>
    </xf>
    <xf numFmtId="0" fontId="8" fillId="15" borderId="14" xfId="0" applyFont="1" applyFill="1" applyBorder="1" applyAlignment="1">
      <alignment horizontal="center" vertical="center" wrapText="1"/>
    </xf>
    <xf numFmtId="164" fontId="22" fillId="15" borderId="33" xfId="0" applyNumberFormat="1" applyFont="1" applyFill="1" applyBorder="1" applyAlignment="1">
      <alignment horizontal="center" vertical="center"/>
    </xf>
    <xf numFmtId="164" fontId="22" fillId="15" borderId="27" xfId="0" applyNumberFormat="1" applyFont="1" applyFill="1" applyBorder="1" applyAlignment="1">
      <alignment horizontal="center" vertical="center"/>
    </xf>
    <xf numFmtId="164" fontId="22" fillId="15" borderId="74" xfId="0" applyNumberFormat="1" applyFont="1" applyFill="1" applyBorder="1" applyAlignment="1">
      <alignment horizontal="center" vertical="center"/>
    </xf>
    <xf numFmtId="164" fontId="22" fillId="15" borderId="34" xfId="0" applyNumberFormat="1" applyFont="1" applyFill="1" applyBorder="1" applyAlignment="1">
      <alignment horizontal="center" vertical="center"/>
    </xf>
    <xf numFmtId="164" fontId="22" fillId="15" borderId="8" xfId="0" applyNumberFormat="1" applyFont="1" applyFill="1" applyBorder="1" applyAlignment="1">
      <alignment horizontal="center" vertical="center"/>
    </xf>
    <xf numFmtId="164" fontId="22" fillId="15" borderId="75" xfId="0" applyNumberFormat="1" applyFont="1" applyFill="1" applyBorder="1" applyAlignment="1">
      <alignment horizontal="center" vertical="center"/>
    </xf>
    <xf numFmtId="164" fontId="24" fillId="4" borderId="27" xfId="0" applyNumberFormat="1" applyFont="1" applyFill="1" applyBorder="1" applyAlignment="1">
      <alignment horizontal="center" vertical="center"/>
    </xf>
    <xf numFmtId="164" fontId="24" fillId="4" borderId="28" xfId="0" applyNumberFormat="1" applyFont="1" applyFill="1" applyBorder="1" applyAlignment="1">
      <alignment horizontal="center" vertical="center"/>
    </xf>
    <xf numFmtId="164" fontId="24" fillId="4" borderId="8" xfId="0" applyNumberFormat="1" applyFont="1" applyFill="1" applyBorder="1" applyAlignment="1">
      <alignment horizontal="center" vertical="center"/>
    </xf>
    <xf numFmtId="164" fontId="24" fillId="4" borderId="9" xfId="0" applyNumberFormat="1" applyFont="1" applyFill="1" applyBorder="1" applyAlignment="1">
      <alignment horizontal="center" vertical="center"/>
    </xf>
    <xf numFmtId="0" fontId="23" fillId="4" borderId="73" xfId="0" applyFont="1" applyFill="1" applyBorder="1" applyAlignment="1">
      <alignment horizontal="center" vertical="center" wrapText="1"/>
    </xf>
    <xf numFmtId="0" fontId="23" fillId="4" borderId="27" xfId="0" applyFont="1" applyFill="1" applyBorder="1" applyAlignment="1">
      <alignment horizontal="center" vertical="center" wrapText="1"/>
    </xf>
    <xf numFmtId="0" fontId="23" fillId="4" borderId="47"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8" fillId="15" borderId="73" xfId="0" applyFont="1" applyFill="1" applyBorder="1" applyAlignment="1">
      <alignment horizontal="center" vertical="center"/>
    </xf>
    <xf numFmtId="0" fontId="8" fillId="15" borderId="27" xfId="0" applyFont="1" applyFill="1" applyBorder="1" applyAlignment="1">
      <alignment horizontal="center" vertical="center"/>
    </xf>
    <xf numFmtId="0" fontId="8" fillId="15" borderId="47" xfId="0" applyFont="1" applyFill="1" applyBorder="1" applyAlignment="1">
      <alignment horizontal="center" vertical="center"/>
    </xf>
    <xf numFmtId="0" fontId="8" fillId="15" borderId="65" xfId="0" applyFont="1" applyFill="1" applyBorder="1" applyAlignment="1">
      <alignment horizontal="center" vertical="center"/>
    </xf>
    <xf numFmtId="0" fontId="8" fillId="15" borderId="8" xfId="0" applyFont="1" applyFill="1" applyBorder="1" applyAlignment="1">
      <alignment horizontal="center" vertical="center"/>
    </xf>
    <xf numFmtId="0" fontId="8" fillId="15" borderId="37"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61"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7" xfId="0" applyFont="1" applyFill="1" applyBorder="1" applyAlignment="1">
      <alignment horizontal="center" vertical="center"/>
    </xf>
    <xf numFmtId="49" fontId="1" fillId="0" borderId="16" xfId="0" applyNumberFormat="1" applyFont="1" applyBorder="1" applyAlignment="1" applyProtection="1">
      <alignment horizontal="center" vertical="center" wrapText="1"/>
      <protection locked="0"/>
    </xf>
    <xf numFmtId="49" fontId="1" fillId="0" borderId="32" xfId="0" applyNumberFormat="1" applyFont="1" applyBorder="1" applyAlignment="1" applyProtection="1">
      <alignment horizontal="center" vertical="center" wrapText="1"/>
      <protection locked="0"/>
    </xf>
    <xf numFmtId="49" fontId="1" fillId="0" borderId="22" xfId="0" applyNumberFormat="1" applyFont="1" applyBorder="1" applyAlignment="1" applyProtection="1">
      <alignment horizontal="center" vertical="center" wrapText="1"/>
      <protection locked="0"/>
    </xf>
    <xf numFmtId="49" fontId="1" fillId="0" borderId="20" xfId="0" applyNumberFormat="1" applyFont="1" applyBorder="1" applyAlignment="1" applyProtection="1">
      <alignment horizontal="center" vertical="center" wrapText="1"/>
      <protection locked="0"/>
    </xf>
    <xf numFmtId="49" fontId="1" fillId="0" borderId="23"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center" vertical="center" wrapText="1"/>
      <protection locked="0"/>
    </xf>
    <xf numFmtId="0" fontId="1" fillId="5" borderId="8" xfId="0" applyFont="1" applyFill="1" applyBorder="1" applyAlignment="1">
      <alignment horizontal="center" vertical="center"/>
    </xf>
    <xf numFmtId="0" fontId="1" fillId="5" borderId="37" xfId="0" applyFont="1" applyFill="1" applyBorder="1" applyAlignment="1">
      <alignment horizontal="center" vertical="center"/>
    </xf>
    <xf numFmtId="49" fontId="1" fillId="0" borderId="34" xfId="0" applyNumberFormat="1"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75" xfId="0" applyNumberFormat="1" applyFont="1" applyBorder="1" applyAlignment="1" applyProtection="1">
      <alignment horizontal="center" vertical="center" wrapText="1"/>
      <protection locked="0"/>
    </xf>
    <xf numFmtId="0" fontId="1" fillId="11" borderId="63" xfId="0" applyFont="1" applyFill="1" applyBorder="1" applyAlignment="1">
      <alignment horizontal="center" vertical="center" wrapText="1"/>
    </xf>
    <xf numFmtId="0" fontId="1" fillId="11" borderId="79" xfId="0" applyFont="1" applyFill="1" applyBorder="1" applyAlignment="1">
      <alignment horizontal="center" vertical="center" wrapText="1"/>
    </xf>
    <xf numFmtId="0" fontId="1" fillId="11" borderId="64" xfId="0" applyFont="1" applyFill="1" applyBorder="1" applyAlignment="1">
      <alignment horizontal="center" vertical="center" wrapText="1"/>
    </xf>
    <xf numFmtId="0" fontId="1" fillId="11" borderId="80" xfId="0" applyFont="1" applyFill="1" applyBorder="1" applyAlignment="1">
      <alignment horizontal="center" vertical="center" wrapText="1"/>
    </xf>
    <xf numFmtId="0" fontId="1" fillId="11" borderId="65" xfId="0" applyFont="1" applyFill="1" applyBorder="1" applyAlignment="1">
      <alignment horizontal="center" vertical="center" wrapText="1"/>
    </xf>
    <xf numFmtId="0" fontId="1" fillId="11" borderId="75" xfId="0" applyFont="1" applyFill="1" applyBorder="1" applyAlignment="1">
      <alignment horizontal="center" vertical="center" wrapText="1"/>
    </xf>
    <xf numFmtId="0" fontId="1" fillId="11" borderId="56" xfId="0" applyFont="1" applyFill="1" applyBorder="1" applyAlignment="1">
      <alignment horizontal="center" vertical="center"/>
    </xf>
    <xf numFmtId="0" fontId="1" fillId="11" borderId="81" xfId="0" applyFont="1" applyFill="1" applyBorder="1" applyAlignment="1">
      <alignment horizontal="center" vertical="center"/>
    </xf>
    <xf numFmtId="164" fontId="19" fillId="0" borderId="16" xfId="0" applyNumberFormat="1" applyFont="1" applyBorder="1" applyAlignment="1" applyProtection="1">
      <alignment horizontal="center" vertical="center"/>
      <protection hidden="1"/>
    </xf>
    <xf numFmtId="164" fontId="19" fillId="0" borderId="53" xfId="0" applyNumberFormat="1" applyFont="1" applyBorder="1" applyAlignment="1" applyProtection="1">
      <alignment horizontal="center" vertical="center"/>
      <protection hidden="1"/>
    </xf>
    <xf numFmtId="0" fontId="1" fillId="5" borderId="63"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 fillId="5" borderId="64" xfId="0" applyFont="1" applyFill="1" applyBorder="1" applyAlignment="1">
      <alignment horizontal="center" vertical="center" wrapText="1"/>
    </xf>
    <xf numFmtId="0" fontId="1" fillId="5" borderId="78"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21" xfId="0" applyFont="1" applyFill="1" applyBorder="1" applyAlignment="1">
      <alignment horizontal="center" vertical="center"/>
    </xf>
    <xf numFmtId="49" fontId="19" fillId="0" borderId="16" xfId="0" applyNumberFormat="1" applyFont="1" applyBorder="1" applyAlignment="1" applyProtection="1">
      <alignment horizontal="center" vertical="center"/>
      <protection locked="0"/>
    </xf>
    <xf numFmtId="0" fontId="7" fillId="10" borderId="26"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28" xfId="0" applyFont="1" applyFill="1" applyBorder="1" applyAlignment="1">
      <alignment horizontal="center" vertical="center"/>
    </xf>
    <xf numFmtId="0" fontId="32" fillId="0" borderId="0" xfId="0" applyFont="1" applyAlignment="1">
      <alignment horizontal="center" vertical="center"/>
    </xf>
    <xf numFmtId="0" fontId="46" fillId="0" borderId="0" xfId="0" applyFont="1" applyAlignment="1">
      <alignment horizontal="center" vertical="center"/>
    </xf>
    <xf numFmtId="0" fontId="42" fillId="19" borderId="0" xfId="0" applyFont="1" applyFill="1" applyAlignment="1">
      <alignment horizontal="center" vertical="center"/>
    </xf>
    <xf numFmtId="0" fontId="43" fillId="19" borderId="0" xfId="0" applyFont="1" applyFill="1" applyAlignment="1">
      <alignment horizontal="center" vertical="center"/>
    </xf>
    <xf numFmtId="0" fontId="44" fillId="0" borderId="0" xfId="0" applyFont="1" applyAlignment="1">
      <alignment horizontal="right" vertical="center"/>
    </xf>
    <xf numFmtId="0" fontId="30" fillId="16" borderId="0" xfId="0" applyFont="1" applyFill="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1" fillId="5" borderId="14" xfId="0" applyFont="1" applyFill="1" applyBorder="1" applyAlignment="1">
      <alignment horizontal="center" vertical="center"/>
    </xf>
    <xf numFmtId="0" fontId="34" fillId="0" borderId="0" xfId="0" applyFont="1" applyAlignment="1">
      <alignment horizontal="center" vertical="center"/>
    </xf>
    <xf numFmtId="164" fontId="33" fillId="17" borderId="83" xfId="0" applyNumberFormat="1" applyFont="1" applyFill="1" applyBorder="1" applyAlignment="1">
      <alignment horizontal="center" vertical="center"/>
    </xf>
    <xf numFmtId="164" fontId="33" fillId="17" borderId="70" xfId="0" applyNumberFormat="1" applyFont="1" applyFill="1" applyBorder="1" applyAlignment="1">
      <alignment horizontal="center" vertical="center"/>
    </xf>
    <xf numFmtId="0" fontId="33" fillId="17" borderId="83" xfId="0" applyFont="1" applyFill="1" applyBorder="1" applyAlignment="1">
      <alignment horizontal="center" vertical="center" wrapText="1"/>
    </xf>
    <xf numFmtId="0" fontId="33" fillId="17" borderId="70" xfId="0" applyFont="1" applyFill="1" applyBorder="1" applyAlignment="1">
      <alignment horizontal="center" vertical="center" wrapText="1"/>
    </xf>
    <xf numFmtId="164" fontId="33" fillId="17" borderId="84" xfId="0" applyNumberFormat="1" applyFont="1" applyFill="1" applyBorder="1" applyAlignment="1">
      <alignment horizontal="center" vertical="center"/>
    </xf>
    <xf numFmtId="164" fontId="33" fillId="17" borderId="72"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left" vertical="center" wrapText="1"/>
    </xf>
    <xf numFmtId="0" fontId="33" fillId="17" borderId="76" xfId="0" applyFont="1" applyFill="1" applyBorder="1" applyAlignment="1">
      <alignment horizontal="center" vertical="center" wrapText="1"/>
    </xf>
    <xf numFmtId="0" fontId="33" fillId="17" borderId="69" xfId="0" applyFont="1" applyFill="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49" fontId="1" fillId="0" borderId="54" xfId="0" applyNumberFormat="1" applyFont="1" applyBorder="1" applyAlignment="1" applyProtection="1">
      <alignment horizontal="center" vertical="center" wrapText="1"/>
      <protection locked="0"/>
    </xf>
    <xf numFmtId="49" fontId="1" fillId="0" borderId="59" xfId="0" applyNumberFormat="1" applyFont="1" applyBorder="1" applyAlignment="1" applyProtection="1">
      <alignment horizontal="center" vertical="center" wrapText="1"/>
      <protection locked="0"/>
    </xf>
    <xf numFmtId="49" fontId="1" fillId="0" borderId="56" xfId="0" applyNumberFormat="1" applyFont="1" applyBorder="1" applyAlignment="1" applyProtection="1">
      <alignment horizontal="center" vertical="center" wrapText="1"/>
      <protection locked="0"/>
    </xf>
    <xf numFmtId="49" fontId="1" fillId="0" borderId="58" xfId="0" applyNumberFormat="1" applyFont="1" applyBorder="1" applyAlignment="1" applyProtection="1">
      <alignment horizontal="center" vertical="center" wrapText="1"/>
      <protection locked="0"/>
    </xf>
    <xf numFmtId="49" fontId="19" fillId="0" borderId="57" xfId="0" applyNumberFormat="1" applyFont="1" applyBorder="1" applyAlignment="1" applyProtection="1">
      <alignment horizontal="center" vertical="center"/>
      <protection locked="0"/>
    </xf>
    <xf numFmtId="49" fontId="19" fillId="0" borderId="56" xfId="0" applyNumberFormat="1" applyFont="1" applyBorder="1" applyAlignment="1" applyProtection="1">
      <alignment horizontal="center" vertical="center"/>
      <protection locked="0"/>
    </xf>
    <xf numFmtId="49" fontId="19" fillId="0" borderId="58" xfId="0" applyNumberFormat="1" applyFont="1" applyBorder="1" applyAlignment="1" applyProtection="1">
      <alignment horizontal="center" vertical="center"/>
      <protection locked="0"/>
    </xf>
    <xf numFmtId="49" fontId="19" fillId="0" borderId="34"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7" fillId="0" borderId="33"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14" fillId="0" borderId="62"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61"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49" fontId="14" fillId="0" borderId="56" xfId="0" applyNumberFormat="1" applyFont="1" applyBorder="1" applyAlignment="1" applyProtection="1">
      <alignment horizontal="center" vertical="center"/>
      <protection locked="0"/>
    </xf>
    <xf numFmtId="49" fontId="14" fillId="0" borderId="81" xfId="0" applyNumberFormat="1" applyFont="1" applyBorder="1" applyAlignment="1" applyProtection="1">
      <alignment horizontal="center" vertical="center"/>
      <protection locked="0"/>
    </xf>
    <xf numFmtId="164" fontId="39" fillId="18" borderId="4" xfId="0" applyNumberFormat="1" applyFont="1" applyFill="1" applyBorder="1" applyAlignment="1">
      <alignment horizontal="center" vertical="center"/>
    </xf>
    <xf numFmtId="164" fontId="39" fillId="18" borderId="10" xfId="0" applyNumberFormat="1" applyFont="1" applyFill="1" applyBorder="1" applyAlignment="1">
      <alignment horizontal="center" vertical="center"/>
    </xf>
    <xf numFmtId="164" fontId="39" fillId="18" borderId="12" xfId="0" applyNumberFormat="1" applyFont="1" applyFill="1" applyBorder="1" applyAlignment="1">
      <alignment horizontal="center" vertical="center"/>
    </xf>
    <xf numFmtId="0" fontId="1" fillId="4" borderId="4" xfId="0" applyFont="1" applyFill="1" applyBorder="1" applyAlignment="1">
      <alignment horizontal="left" vertical="center"/>
    </xf>
    <xf numFmtId="0" fontId="1" fillId="4" borderId="10" xfId="0" applyFont="1" applyFill="1" applyBorder="1" applyAlignment="1">
      <alignment horizontal="left" vertical="center"/>
    </xf>
    <xf numFmtId="0" fontId="1" fillId="4" borderId="12" xfId="0" applyFont="1" applyFill="1" applyBorder="1" applyAlignment="1">
      <alignment horizontal="left" vertical="center"/>
    </xf>
    <xf numFmtId="0" fontId="1" fillId="0" borderId="14" xfId="0" applyFont="1" applyBorder="1" applyAlignment="1">
      <alignment horizontal="right" vertical="center"/>
    </xf>
    <xf numFmtId="0" fontId="1" fillId="0" borderId="8" xfId="0" applyFont="1" applyBorder="1" applyAlignment="1">
      <alignment horizontal="right" vertical="center"/>
    </xf>
    <xf numFmtId="0" fontId="1" fillId="0" borderId="37"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61" xfId="0" applyFont="1" applyBorder="1" applyAlignment="1">
      <alignment horizontal="right" vertical="center"/>
    </xf>
    <xf numFmtId="49" fontId="8" fillId="0" borderId="35"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91" xfId="0" applyNumberFormat="1" applyFont="1" applyBorder="1" applyAlignment="1">
      <alignment horizontal="center" vertical="center" wrapText="1"/>
    </xf>
    <xf numFmtId="49" fontId="8" fillId="0" borderId="92" xfId="0" applyNumberFormat="1" applyFont="1" applyBorder="1" applyAlignment="1">
      <alignment horizontal="center" vertical="center" wrapText="1"/>
    </xf>
    <xf numFmtId="49" fontId="8" fillId="0" borderId="89" xfId="0" applyNumberFormat="1" applyFont="1" applyBorder="1" applyAlignment="1">
      <alignment horizontal="center" vertical="center" wrapText="1"/>
    </xf>
    <xf numFmtId="49" fontId="8" fillId="0" borderId="87" xfId="0" applyNumberFormat="1" applyFont="1" applyBorder="1" applyAlignment="1">
      <alignment horizontal="center" vertical="center" wrapText="1"/>
    </xf>
    <xf numFmtId="49" fontId="37" fillId="18" borderId="12" xfId="0" applyNumberFormat="1" applyFont="1" applyFill="1" applyBorder="1" applyAlignment="1">
      <alignment horizontal="center" vertical="center"/>
    </xf>
    <xf numFmtId="0" fontId="41" fillId="0" borderId="0" xfId="0" applyFont="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89" xfId="0" applyFont="1" applyBorder="1" applyAlignment="1">
      <alignment horizontal="center" vertical="center"/>
    </xf>
    <xf numFmtId="0" fontId="8" fillId="0" borderId="87" xfId="0" applyFont="1" applyBorder="1" applyAlignment="1">
      <alignment horizontal="center" vertical="center"/>
    </xf>
    <xf numFmtId="0" fontId="1" fillId="0" borderId="47" xfId="0" applyFont="1" applyBorder="1" applyAlignment="1">
      <alignment horizontal="center" vertical="center"/>
    </xf>
    <xf numFmtId="0" fontId="1" fillId="0" borderId="37" xfId="0" applyFont="1" applyBorder="1" applyAlignment="1">
      <alignment horizontal="center" vertical="center"/>
    </xf>
    <xf numFmtId="49" fontId="14" fillId="0" borderId="33" xfId="0" applyNumberFormat="1" applyFont="1" applyBorder="1" applyAlignment="1" applyProtection="1">
      <alignment horizontal="center" vertical="center"/>
      <protection locked="0"/>
    </xf>
    <xf numFmtId="49" fontId="14" fillId="0" borderId="27" xfId="0" applyNumberFormat="1" applyFont="1" applyBorder="1" applyAlignment="1" applyProtection="1">
      <alignment horizontal="center" vertical="center"/>
      <protection locked="0"/>
    </xf>
    <xf numFmtId="49" fontId="14" fillId="0" borderId="47"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wrapText="1"/>
      <protection locked="0"/>
    </xf>
    <xf numFmtId="49" fontId="14" fillId="0" borderId="56" xfId="0" applyNumberFormat="1"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F$32"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266700</xdr:colOff>
          <xdr:row>30</xdr:row>
          <xdr:rowOff>47625</xdr:rowOff>
        </xdr:from>
        <xdr:to>
          <xdr:col>21</xdr:col>
          <xdr:colOff>114300</xdr:colOff>
          <xdr:row>42</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8</xdr:col>
      <xdr:colOff>476250</xdr:colOff>
      <xdr:row>16</xdr:row>
      <xdr:rowOff>790575</xdr:rowOff>
    </xdr:from>
    <xdr:to>
      <xdr:col>19</xdr:col>
      <xdr:colOff>247650</xdr:colOff>
      <xdr:row>26</xdr:row>
      <xdr:rowOff>33730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857625" y="7210425"/>
          <a:ext cx="6153150" cy="2319730"/>
        </a:xfrm>
        <a:prstGeom prst="rect">
          <a:avLst/>
        </a:prstGeom>
      </xdr:spPr>
    </xdr:pic>
    <xdr:clientData/>
  </xdr:twoCellAnchor>
  <xdr:twoCellAnchor editAs="oneCell">
    <xdr:from>
      <xdr:col>0</xdr:col>
      <xdr:colOff>436789</xdr:colOff>
      <xdr:row>312</xdr:row>
      <xdr:rowOff>1697907</xdr:rowOff>
    </xdr:from>
    <xdr:to>
      <xdr:col>3</xdr:col>
      <xdr:colOff>666750</xdr:colOff>
      <xdr:row>313</xdr:row>
      <xdr:rowOff>65174</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789" y="83879607"/>
          <a:ext cx="1668236" cy="291317"/>
        </a:xfrm>
        <a:prstGeom prst="rect">
          <a:avLst/>
        </a:prstGeom>
      </xdr:spPr>
    </xdr:pic>
    <xdr:clientData/>
  </xdr:twoCellAnchor>
  <xdr:twoCellAnchor editAs="oneCell">
    <xdr:from>
      <xdr:col>18</xdr:col>
      <xdr:colOff>151428</xdr:colOff>
      <xdr:row>312</xdr:row>
      <xdr:rowOff>1657350</xdr:rowOff>
    </xdr:from>
    <xdr:to>
      <xdr:col>19</xdr:col>
      <xdr:colOff>236697</xdr:colOff>
      <xdr:row>314</xdr:row>
      <xdr:rowOff>47625</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85928" y="83839050"/>
          <a:ext cx="513894" cy="571500"/>
        </a:xfrm>
        <a:prstGeom prst="rect">
          <a:avLst/>
        </a:prstGeom>
      </xdr:spPr>
    </xdr:pic>
    <xdr:clientData/>
  </xdr:twoCellAnchor>
  <xdr:twoCellAnchor editAs="oneCell">
    <xdr:from>
      <xdr:col>0</xdr:col>
      <xdr:colOff>66675</xdr:colOff>
      <xdr:row>58</xdr:row>
      <xdr:rowOff>180976</xdr:rowOff>
    </xdr:from>
    <xdr:to>
      <xdr:col>7</xdr:col>
      <xdr:colOff>57150</xdr:colOff>
      <xdr:row>66</xdr:row>
      <xdr:rowOff>131241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675" y="18087976"/>
          <a:ext cx="3238500" cy="1931465"/>
        </a:xfrm>
        <a:prstGeom prst="rect">
          <a:avLst/>
        </a:prstGeom>
      </xdr:spPr>
    </xdr:pic>
    <xdr:clientData/>
  </xdr:twoCellAnchor>
  <xdr:twoCellAnchor editAs="oneCell">
    <xdr:from>
      <xdr:col>0</xdr:col>
      <xdr:colOff>66675</xdr:colOff>
      <xdr:row>77</xdr:row>
      <xdr:rowOff>219075</xdr:rowOff>
    </xdr:from>
    <xdr:to>
      <xdr:col>7</xdr:col>
      <xdr:colOff>57150</xdr:colOff>
      <xdr:row>85</xdr:row>
      <xdr:rowOff>108567</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 y="22745700"/>
          <a:ext cx="3238500" cy="1870692"/>
        </a:xfrm>
        <a:prstGeom prst="rect">
          <a:avLst/>
        </a:prstGeom>
      </xdr:spPr>
    </xdr:pic>
    <xdr:clientData/>
  </xdr:twoCellAnchor>
  <xdr:twoCellAnchor editAs="oneCell">
    <xdr:from>
      <xdr:col>0</xdr:col>
      <xdr:colOff>57150</xdr:colOff>
      <xdr:row>115</xdr:row>
      <xdr:rowOff>152401</xdr:rowOff>
    </xdr:from>
    <xdr:to>
      <xdr:col>7</xdr:col>
      <xdr:colOff>47625</xdr:colOff>
      <xdr:row>123</xdr:row>
      <xdr:rowOff>102666</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150" y="31918276"/>
          <a:ext cx="3238500" cy="1931465"/>
        </a:xfrm>
        <a:prstGeom prst="rect">
          <a:avLst/>
        </a:prstGeom>
      </xdr:spPr>
    </xdr:pic>
    <xdr:clientData/>
  </xdr:twoCellAnchor>
  <xdr:twoCellAnchor editAs="oneCell">
    <xdr:from>
      <xdr:col>0</xdr:col>
      <xdr:colOff>57150</xdr:colOff>
      <xdr:row>96</xdr:row>
      <xdr:rowOff>114301</xdr:rowOff>
    </xdr:from>
    <xdr:to>
      <xdr:col>7</xdr:col>
      <xdr:colOff>47625</xdr:colOff>
      <xdr:row>104</xdr:row>
      <xdr:rowOff>64566</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7150" y="27260551"/>
          <a:ext cx="3238500" cy="1931465"/>
        </a:xfrm>
        <a:prstGeom prst="rect">
          <a:avLst/>
        </a:prstGeom>
      </xdr:spPr>
    </xdr:pic>
    <xdr:clientData/>
  </xdr:twoCellAnchor>
  <xdr:twoCellAnchor editAs="oneCell">
    <xdr:from>
      <xdr:col>0</xdr:col>
      <xdr:colOff>66675</xdr:colOff>
      <xdr:row>134</xdr:row>
      <xdr:rowOff>200025</xdr:rowOff>
    </xdr:from>
    <xdr:to>
      <xdr:col>7</xdr:col>
      <xdr:colOff>57150</xdr:colOff>
      <xdr:row>141</xdr:row>
      <xdr:rowOff>234559</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6675" y="36585525"/>
          <a:ext cx="3238500" cy="1768084"/>
        </a:xfrm>
        <a:prstGeom prst="rect">
          <a:avLst/>
        </a:prstGeom>
      </xdr:spPr>
    </xdr:pic>
    <xdr:clientData/>
  </xdr:twoCellAnchor>
  <xdr:twoCellAnchor editAs="oneCell">
    <xdr:from>
      <xdr:col>0</xdr:col>
      <xdr:colOff>66675</xdr:colOff>
      <xdr:row>153</xdr:row>
      <xdr:rowOff>142876</xdr:rowOff>
    </xdr:from>
    <xdr:to>
      <xdr:col>7</xdr:col>
      <xdr:colOff>57150</xdr:colOff>
      <xdr:row>161</xdr:row>
      <xdr:rowOff>124251</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675" y="41148001"/>
          <a:ext cx="3238500" cy="1962575"/>
        </a:xfrm>
        <a:prstGeom prst="rect">
          <a:avLst/>
        </a:prstGeom>
      </xdr:spPr>
    </xdr:pic>
    <xdr:clientData/>
  </xdr:twoCellAnchor>
  <xdr:twoCellAnchor editAs="oneCell">
    <xdr:from>
      <xdr:col>0</xdr:col>
      <xdr:colOff>66675</xdr:colOff>
      <xdr:row>172</xdr:row>
      <xdr:rowOff>209551</xdr:rowOff>
    </xdr:from>
    <xdr:to>
      <xdr:col>7</xdr:col>
      <xdr:colOff>57150</xdr:colOff>
      <xdr:row>179</xdr:row>
      <xdr:rowOff>246512</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6675" y="45834301"/>
          <a:ext cx="3238500" cy="1770511"/>
        </a:xfrm>
        <a:prstGeom prst="rect">
          <a:avLst/>
        </a:prstGeom>
      </xdr:spPr>
    </xdr:pic>
    <xdr:clientData/>
  </xdr:twoCellAnchor>
  <xdr:twoCellAnchor editAs="oneCell">
    <xdr:from>
      <xdr:col>0</xdr:col>
      <xdr:colOff>333374</xdr:colOff>
      <xdr:row>189</xdr:row>
      <xdr:rowOff>152400</xdr:rowOff>
    </xdr:from>
    <xdr:to>
      <xdr:col>4</xdr:col>
      <xdr:colOff>752062</xdr:colOff>
      <xdr:row>201</xdr:row>
      <xdr:rowOff>19050</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33374" y="47282100"/>
          <a:ext cx="2676113" cy="2838450"/>
        </a:xfrm>
        <a:prstGeom prst="rect">
          <a:avLst/>
        </a:prstGeom>
      </xdr:spPr>
    </xdr:pic>
    <xdr:clientData/>
  </xdr:twoCellAnchor>
  <xdr:twoCellAnchor editAs="oneCell">
    <xdr:from>
      <xdr:col>0</xdr:col>
      <xdr:colOff>66675</xdr:colOff>
      <xdr:row>210</xdr:row>
      <xdr:rowOff>28576</xdr:rowOff>
    </xdr:from>
    <xdr:to>
      <xdr:col>7</xdr:col>
      <xdr:colOff>57150</xdr:colOff>
      <xdr:row>217</xdr:row>
      <xdr:rowOff>12995</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6675" y="54930676"/>
          <a:ext cx="3238500" cy="1717969"/>
        </a:xfrm>
        <a:prstGeom prst="rect">
          <a:avLst/>
        </a:prstGeom>
      </xdr:spPr>
    </xdr:pic>
    <xdr:clientData/>
  </xdr:twoCellAnchor>
  <xdr:twoCellAnchor editAs="oneCell">
    <xdr:from>
      <xdr:col>0</xdr:col>
      <xdr:colOff>66675</xdr:colOff>
      <xdr:row>227</xdr:row>
      <xdr:rowOff>1</xdr:rowOff>
    </xdr:from>
    <xdr:to>
      <xdr:col>7</xdr:col>
      <xdr:colOff>57150</xdr:colOff>
      <xdr:row>235</xdr:row>
      <xdr:rowOff>233776</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6675" y="59274076"/>
          <a:ext cx="3238500" cy="2214975"/>
        </a:xfrm>
        <a:prstGeom prst="rect">
          <a:avLst/>
        </a:prstGeom>
      </xdr:spPr>
    </xdr:pic>
    <xdr:clientData/>
  </xdr:twoCellAnchor>
  <xdr:twoCellAnchor editAs="oneCell">
    <xdr:from>
      <xdr:col>0</xdr:col>
      <xdr:colOff>66675</xdr:colOff>
      <xdr:row>245</xdr:row>
      <xdr:rowOff>47626</xdr:rowOff>
    </xdr:from>
    <xdr:to>
      <xdr:col>7</xdr:col>
      <xdr:colOff>57150</xdr:colOff>
      <xdr:row>254</xdr:row>
      <xdr:rowOff>15873</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6675" y="63941326"/>
          <a:ext cx="3238500" cy="2197097"/>
        </a:xfrm>
        <a:prstGeom prst="rect">
          <a:avLst/>
        </a:prstGeom>
      </xdr:spPr>
    </xdr:pic>
    <xdr:clientData/>
  </xdr:twoCellAnchor>
  <xdr:twoCellAnchor editAs="oneCell">
    <xdr:from>
      <xdr:col>0</xdr:col>
      <xdr:colOff>66675</xdr:colOff>
      <xdr:row>263</xdr:row>
      <xdr:rowOff>76200</xdr:rowOff>
    </xdr:from>
    <xdr:to>
      <xdr:col>7</xdr:col>
      <xdr:colOff>57150</xdr:colOff>
      <xdr:row>271</xdr:row>
      <xdr:rowOff>240790</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66675" y="68589525"/>
          <a:ext cx="3238500" cy="2145790"/>
        </a:xfrm>
        <a:prstGeom prst="rect">
          <a:avLst/>
        </a:prstGeom>
      </xdr:spPr>
    </xdr:pic>
    <xdr:clientData/>
  </xdr:twoCellAnchor>
  <xdr:twoCellAnchor editAs="oneCell">
    <xdr:from>
      <xdr:col>0</xdr:col>
      <xdr:colOff>723900</xdr:colOff>
      <xdr:row>0</xdr:row>
      <xdr:rowOff>55558</xdr:rowOff>
    </xdr:from>
    <xdr:to>
      <xdr:col>4</xdr:col>
      <xdr:colOff>371475</xdr:colOff>
      <xdr:row>3</xdr:row>
      <xdr:rowOff>220843</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3900" y="55558"/>
          <a:ext cx="1905000" cy="1984560"/>
        </a:xfrm>
        <a:prstGeom prst="rect">
          <a:avLst/>
        </a:prstGeom>
      </xdr:spPr>
    </xdr:pic>
    <xdr:clientData/>
  </xdr:twoCellAnchor>
  <xdr:twoCellAnchor editAs="oneCell">
    <xdr:from>
      <xdr:col>0</xdr:col>
      <xdr:colOff>66675</xdr:colOff>
      <xdr:row>280</xdr:row>
      <xdr:rowOff>123825</xdr:rowOff>
    </xdr:from>
    <xdr:to>
      <xdr:col>7</xdr:col>
      <xdr:colOff>57150</xdr:colOff>
      <xdr:row>289</xdr:row>
      <xdr:rowOff>119119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66675" y="64150875"/>
          <a:ext cx="3238500" cy="2224144"/>
        </a:xfrm>
        <a:prstGeom prst="rect">
          <a:avLst/>
        </a:prstGeom>
      </xdr:spPr>
    </xdr:pic>
    <xdr:clientData/>
  </xdr:twoCellAnchor>
  <xdr:twoCellAnchor editAs="oneCell">
    <xdr:from>
      <xdr:col>0</xdr:col>
      <xdr:colOff>76200</xdr:colOff>
      <xdr:row>297</xdr:row>
      <xdr:rowOff>123826</xdr:rowOff>
    </xdr:from>
    <xdr:to>
      <xdr:col>7</xdr:col>
      <xdr:colOff>66675</xdr:colOff>
      <xdr:row>308</xdr:row>
      <xdr:rowOff>100425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6200" y="68246626"/>
          <a:ext cx="3238500" cy="270074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pim77@gmail.com" TargetMode="External"/><Relationship Id="rId1" Type="http://schemas.openxmlformats.org/officeDocument/2006/relationships/hyperlink" Target="mailto:sandra.meakin1@gmail.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16"/>
  <sheetViews>
    <sheetView tabSelected="1" topLeftCell="A52" zoomScaleNormal="100" workbookViewId="0">
      <selection sqref="A1:F3"/>
    </sheetView>
  </sheetViews>
  <sheetFormatPr defaultColWidth="9.1328125" defaultRowHeight="14.25" x14ac:dyDescent="0.45"/>
  <cols>
    <col min="1" max="1" width="19" style="1" customWidth="1"/>
    <col min="2" max="3" width="1.265625" style="3" customWidth="1"/>
    <col min="4" max="4" width="12.265625" style="3" customWidth="1"/>
    <col min="5" max="5" width="12.59765625" style="60" customWidth="1"/>
    <col min="6" max="6" width="2.265625" style="1" customWidth="1"/>
    <col min="7" max="7" width="4" style="1" hidden="1" customWidth="1"/>
    <col min="8" max="8" width="2" style="3" customWidth="1"/>
    <col min="9" max="9" width="11.1328125" style="1" customWidth="1"/>
    <col min="10" max="10" width="7" style="59" customWidth="1"/>
    <col min="11" max="11" width="6.1328125" style="59" customWidth="1"/>
    <col min="12" max="12" width="25.59765625" style="60" customWidth="1"/>
    <col min="13" max="13" width="6.1328125" style="59" customWidth="1"/>
    <col min="14" max="14" width="7" style="25" customWidth="1"/>
    <col min="15" max="15" width="6.1328125" style="59" customWidth="1"/>
    <col min="16" max="16" width="7" style="25" customWidth="1"/>
    <col min="17" max="17" width="6.1328125" style="59" customWidth="1"/>
    <col min="18" max="18" width="7" style="25" customWidth="1"/>
    <col min="19" max="19" width="6.3984375" style="1" customWidth="1"/>
    <col min="20" max="22" width="5.73046875" style="1" customWidth="1"/>
    <col min="23" max="36" width="5.265625" style="1" hidden="1" customWidth="1"/>
    <col min="37" max="40" width="5.265625" style="1" customWidth="1"/>
    <col min="41" max="41" width="7.1328125" style="1" customWidth="1"/>
    <col min="42" max="42" width="11" style="1" customWidth="1"/>
    <col min="43" max="16384" width="9.1328125" style="1"/>
  </cols>
  <sheetData>
    <row r="1" spans="1:27" ht="95.25" customHeight="1" x14ac:dyDescent="0.45">
      <c r="A1" s="271"/>
      <c r="B1" s="271"/>
      <c r="C1" s="271"/>
      <c r="D1" s="271"/>
      <c r="E1" s="271"/>
      <c r="F1" s="271"/>
      <c r="G1" s="272" t="s">
        <v>110</v>
      </c>
      <c r="H1" s="272"/>
      <c r="I1" s="272"/>
      <c r="J1" s="272"/>
      <c r="K1" s="272"/>
      <c r="L1" s="272"/>
      <c r="M1" s="272"/>
      <c r="N1" s="272"/>
      <c r="O1" s="272"/>
      <c r="P1" s="272"/>
      <c r="Q1" s="272"/>
      <c r="R1" s="272"/>
      <c r="S1" s="272"/>
      <c r="T1" s="272"/>
      <c r="U1" s="272"/>
      <c r="W1" s="2"/>
      <c r="X1" s="2"/>
      <c r="AA1" s="3"/>
    </row>
    <row r="2" spans="1:27" ht="24" customHeight="1" x14ac:dyDescent="0.45">
      <c r="A2" s="271"/>
      <c r="B2" s="271"/>
      <c r="C2" s="271"/>
      <c r="D2" s="271"/>
      <c r="E2" s="271"/>
      <c r="F2" s="271"/>
      <c r="G2" s="273" t="s">
        <v>88</v>
      </c>
      <c r="H2" s="273"/>
      <c r="I2" s="273"/>
      <c r="J2" s="273"/>
      <c r="K2" s="273"/>
      <c r="L2" s="273"/>
      <c r="M2" s="273"/>
      <c r="N2" s="273"/>
      <c r="O2" s="273"/>
      <c r="P2" s="273"/>
      <c r="Q2" s="273"/>
      <c r="R2" s="273"/>
      <c r="S2" s="273"/>
      <c r="T2" s="273"/>
      <c r="U2" s="273"/>
      <c r="W2" s="2"/>
      <c r="X2" s="2"/>
      <c r="AA2" s="3"/>
    </row>
    <row r="3" spans="1:27" ht="24" customHeight="1" x14ac:dyDescent="0.45">
      <c r="A3" s="271"/>
      <c r="B3" s="271"/>
      <c r="C3" s="271"/>
      <c r="D3" s="271"/>
      <c r="E3" s="271"/>
      <c r="F3" s="271"/>
      <c r="G3" s="274" t="s">
        <v>111</v>
      </c>
      <c r="H3" s="274"/>
      <c r="I3" s="274"/>
      <c r="J3" s="274"/>
      <c r="K3" s="274"/>
      <c r="L3" s="274"/>
      <c r="M3" s="274"/>
      <c r="N3" s="274"/>
      <c r="O3" s="274"/>
      <c r="P3" s="274"/>
      <c r="Q3" s="274"/>
      <c r="R3" s="274"/>
      <c r="S3" s="274"/>
      <c r="T3" s="274"/>
      <c r="U3" s="274"/>
      <c r="W3" s="2"/>
      <c r="X3" s="2"/>
      <c r="AA3" s="3"/>
    </row>
    <row r="4" spans="1:27" ht="21.75" customHeight="1" x14ac:dyDescent="0.45">
      <c r="A4" s="275" t="s">
        <v>129</v>
      </c>
      <c r="B4" s="275"/>
      <c r="C4" s="275"/>
      <c r="D4" s="275"/>
      <c r="E4" s="275"/>
      <c r="F4" s="275"/>
      <c r="G4" s="275"/>
      <c r="H4" s="275"/>
      <c r="I4" s="275"/>
      <c r="J4" s="275"/>
      <c r="K4" s="275"/>
      <c r="L4" s="275"/>
      <c r="M4" s="275"/>
      <c r="N4" s="275"/>
      <c r="O4" s="275"/>
      <c r="P4" s="275"/>
      <c r="Q4" s="275"/>
      <c r="R4" s="275"/>
      <c r="S4" s="275"/>
      <c r="T4" s="275"/>
      <c r="U4" s="275"/>
      <c r="W4" s="2"/>
      <c r="X4" s="2"/>
      <c r="AA4" s="3"/>
    </row>
    <row r="5" spans="1:27" ht="30.75" x14ac:dyDescent="0.45">
      <c r="A5" s="276" t="s">
        <v>82</v>
      </c>
      <c r="B5" s="276"/>
      <c r="C5" s="276"/>
      <c r="D5" s="276"/>
      <c r="E5" s="276"/>
      <c r="F5" s="276"/>
      <c r="G5" s="276"/>
      <c r="H5" s="276"/>
      <c r="I5" s="276"/>
      <c r="J5" s="276"/>
      <c r="K5" s="276"/>
      <c r="L5" s="276"/>
      <c r="M5" s="276"/>
      <c r="N5" s="276"/>
      <c r="O5" s="276"/>
      <c r="P5" s="276"/>
      <c r="Q5" s="276"/>
      <c r="R5" s="276"/>
      <c r="S5" s="276"/>
      <c r="T5" s="276"/>
      <c r="U5" s="276"/>
      <c r="W5" s="2"/>
      <c r="X5" s="2"/>
      <c r="AA5" s="3"/>
    </row>
    <row r="6" spans="1:27" s="20" customFormat="1" ht="33.75" customHeight="1" x14ac:dyDescent="0.45">
      <c r="A6" s="277" t="s">
        <v>81</v>
      </c>
      <c r="B6" s="277"/>
      <c r="C6" s="277"/>
      <c r="D6" s="277"/>
      <c r="E6" s="277"/>
      <c r="F6" s="277"/>
      <c r="G6" s="277"/>
      <c r="H6" s="277"/>
      <c r="I6" s="277"/>
      <c r="J6" s="277"/>
      <c r="K6" s="277"/>
      <c r="L6" s="277"/>
      <c r="M6" s="277"/>
      <c r="N6" s="277"/>
      <c r="O6" s="277"/>
      <c r="P6" s="277"/>
      <c r="Q6" s="277"/>
      <c r="R6" s="277"/>
      <c r="S6" s="277"/>
      <c r="T6" s="277"/>
      <c r="U6" s="277"/>
      <c r="W6" s="21"/>
      <c r="X6" s="21"/>
      <c r="AA6" s="22"/>
    </row>
    <row r="7" spans="1:27" s="20" customFormat="1" ht="19.5" customHeight="1" x14ac:dyDescent="0.45">
      <c r="A7" s="278" t="s">
        <v>124</v>
      </c>
      <c r="B7" s="278"/>
      <c r="C7" s="278"/>
      <c r="D7" s="278"/>
      <c r="E7" s="278"/>
      <c r="F7" s="278"/>
      <c r="G7" s="278"/>
      <c r="H7" s="278"/>
      <c r="I7" s="278"/>
      <c r="J7" s="278"/>
      <c r="K7" s="278"/>
      <c r="L7" s="278"/>
      <c r="M7" s="278"/>
      <c r="N7" s="278"/>
      <c r="O7" s="278"/>
      <c r="P7" s="278"/>
      <c r="Q7" s="278"/>
      <c r="R7" s="278"/>
      <c r="S7" s="278"/>
      <c r="T7" s="278"/>
      <c r="U7" s="278"/>
      <c r="W7" s="21"/>
      <c r="X7" s="21"/>
      <c r="AA7" s="22"/>
    </row>
    <row r="8" spans="1:27" s="20" customFormat="1" ht="31.5" hidden="1" customHeight="1" x14ac:dyDescent="0.45">
      <c r="A8" s="279" t="s">
        <v>80</v>
      </c>
      <c r="B8" s="279"/>
      <c r="C8" s="279"/>
      <c r="D8" s="279"/>
      <c r="E8" s="279"/>
      <c r="F8" s="279"/>
      <c r="G8" s="279"/>
      <c r="H8" s="279"/>
      <c r="I8" s="279"/>
      <c r="J8" s="279"/>
      <c r="K8" s="279"/>
      <c r="L8" s="279"/>
      <c r="M8" s="279"/>
      <c r="N8" s="279"/>
      <c r="O8" s="279"/>
      <c r="P8" s="279"/>
      <c r="Q8" s="279"/>
      <c r="R8" s="279"/>
      <c r="S8" s="279"/>
      <c r="T8" s="279"/>
      <c r="U8" s="279"/>
      <c r="W8" s="21"/>
      <c r="X8" s="21"/>
      <c r="AA8" s="22"/>
    </row>
    <row r="9" spans="1:27" s="20" customFormat="1" ht="21.75" hidden="1" customHeight="1" x14ac:dyDescent="0.45">
      <c r="A9" s="278" t="s">
        <v>79</v>
      </c>
      <c r="B9" s="278"/>
      <c r="C9" s="278"/>
      <c r="D9" s="278"/>
      <c r="E9" s="278"/>
      <c r="F9" s="278"/>
      <c r="G9" s="278"/>
      <c r="H9" s="278"/>
      <c r="I9" s="278"/>
      <c r="J9" s="278"/>
      <c r="K9" s="278"/>
      <c r="L9" s="278"/>
      <c r="M9" s="278"/>
      <c r="N9" s="278"/>
      <c r="O9" s="278"/>
      <c r="P9" s="278"/>
      <c r="Q9" s="278"/>
      <c r="R9" s="278"/>
      <c r="S9" s="278"/>
      <c r="T9" s="278"/>
      <c r="U9" s="278"/>
      <c r="W9" s="21"/>
      <c r="X9" s="21"/>
      <c r="AA9" s="22"/>
    </row>
    <row r="10" spans="1:27" s="20" customFormat="1" ht="33" hidden="1" customHeight="1" x14ac:dyDescent="0.45">
      <c r="A10" s="279" t="s">
        <v>78</v>
      </c>
      <c r="B10" s="279"/>
      <c r="C10" s="279"/>
      <c r="D10" s="279"/>
      <c r="E10" s="279"/>
      <c r="F10" s="279"/>
      <c r="G10" s="279"/>
      <c r="H10" s="279"/>
      <c r="I10" s="279"/>
      <c r="J10" s="279"/>
      <c r="K10" s="279"/>
      <c r="L10" s="279"/>
      <c r="M10" s="279"/>
      <c r="N10" s="279"/>
      <c r="O10" s="279"/>
      <c r="P10" s="279"/>
      <c r="Q10" s="279"/>
      <c r="R10" s="279"/>
      <c r="S10" s="279"/>
      <c r="T10" s="279"/>
      <c r="U10" s="279"/>
      <c r="W10" s="21"/>
      <c r="X10" s="21"/>
      <c r="AA10" s="22"/>
    </row>
    <row r="11" spans="1:27" s="20" customFormat="1" ht="49.5" customHeight="1" x14ac:dyDescent="0.45">
      <c r="A11" s="279" t="s">
        <v>77</v>
      </c>
      <c r="B11" s="279"/>
      <c r="C11" s="279"/>
      <c r="D11" s="279"/>
      <c r="E11" s="279"/>
      <c r="F11" s="279"/>
      <c r="G11" s="279"/>
      <c r="H11" s="279"/>
      <c r="I11" s="279"/>
      <c r="J11" s="279"/>
      <c r="K11" s="279"/>
      <c r="L11" s="279"/>
      <c r="M11" s="279"/>
      <c r="N11" s="279"/>
      <c r="O11" s="279"/>
      <c r="P11" s="279"/>
      <c r="Q11" s="279"/>
      <c r="R11" s="279"/>
      <c r="S11" s="279"/>
      <c r="T11" s="279"/>
      <c r="U11" s="279"/>
      <c r="V11" s="23"/>
      <c r="W11" s="21"/>
      <c r="X11" s="21"/>
      <c r="AA11" s="22"/>
    </row>
    <row r="12" spans="1:27" s="20" customFormat="1" ht="21.75" customHeight="1" x14ac:dyDescent="0.45">
      <c r="A12" s="278" t="s">
        <v>89</v>
      </c>
      <c r="B12" s="278"/>
      <c r="C12" s="278"/>
      <c r="D12" s="278"/>
      <c r="E12" s="278"/>
      <c r="F12" s="278"/>
      <c r="G12" s="278"/>
      <c r="H12" s="278"/>
      <c r="I12" s="278"/>
      <c r="J12" s="278"/>
      <c r="K12" s="278"/>
      <c r="L12" s="278"/>
      <c r="M12" s="278"/>
      <c r="N12" s="278"/>
      <c r="O12" s="278"/>
      <c r="P12" s="278"/>
      <c r="Q12" s="278"/>
      <c r="R12" s="278"/>
      <c r="S12" s="278"/>
      <c r="T12" s="278"/>
      <c r="U12" s="278"/>
      <c r="W12" s="21"/>
      <c r="X12" s="21"/>
      <c r="AA12" s="22"/>
    </row>
    <row r="13" spans="1:27" s="20" customFormat="1" ht="33.75" customHeight="1" x14ac:dyDescent="0.45">
      <c r="A13" s="277" t="s">
        <v>76</v>
      </c>
      <c r="B13" s="277"/>
      <c r="C13" s="277"/>
      <c r="D13" s="277"/>
      <c r="E13" s="277"/>
      <c r="F13" s="277"/>
      <c r="G13" s="277"/>
      <c r="H13" s="277"/>
      <c r="I13" s="277"/>
      <c r="J13" s="277"/>
      <c r="K13" s="277"/>
      <c r="L13" s="277"/>
      <c r="M13" s="277"/>
      <c r="N13" s="277"/>
      <c r="O13" s="277"/>
      <c r="P13" s="277"/>
      <c r="Q13" s="277"/>
      <c r="R13" s="277"/>
      <c r="S13" s="277"/>
      <c r="T13" s="277"/>
      <c r="U13" s="277"/>
      <c r="W13" s="21"/>
      <c r="X13" s="21"/>
      <c r="AA13" s="22"/>
    </row>
    <row r="14" spans="1:27" s="20" customFormat="1" ht="21.75" customHeight="1" x14ac:dyDescent="0.45">
      <c r="A14" s="288" t="s">
        <v>75</v>
      </c>
      <c r="B14" s="288"/>
      <c r="C14" s="288"/>
      <c r="D14" s="288"/>
      <c r="E14" s="288"/>
      <c r="F14" s="288"/>
      <c r="G14" s="288"/>
      <c r="H14" s="288"/>
      <c r="I14" s="288"/>
      <c r="J14" s="288"/>
      <c r="K14" s="288"/>
      <c r="L14" s="288"/>
      <c r="M14" s="288"/>
      <c r="N14" s="288"/>
      <c r="O14" s="288"/>
      <c r="P14" s="288"/>
      <c r="Q14" s="288"/>
      <c r="R14" s="288"/>
      <c r="S14" s="288"/>
      <c r="T14" s="288"/>
      <c r="U14" s="288"/>
      <c r="W14" s="21"/>
      <c r="X14" s="21"/>
      <c r="AA14" s="22"/>
    </row>
    <row r="15" spans="1:27" s="20" customFormat="1" ht="36.75" customHeight="1" x14ac:dyDescent="0.45">
      <c r="A15" s="289" t="s">
        <v>74</v>
      </c>
      <c r="B15" s="289"/>
      <c r="C15" s="289"/>
      <c r="D15" s="289"/>
      <c r="E15" s="289"/>
      <c r="F15" s="289"/>
      <c r="G15" s="289"/>
      <c r="H15" s="289"/>
      <c r="I15" s="289"/>
      <c r="J15" s="289"/>
      <c r="K15" s="289"/>
      <c r="L15" s="289"/>
      <c r="M15" s="289"/>
      <c r="N15" s="289"/>
      <c r="O15" s="289"/>
      <c r="P15" s="289"/>
      <c r="Q15" s="289"/>
      <c r="R15" s="289"/>
      <c r="S15" s="289"/>
      <c r="T15" s="289"/>
      <c r="U15" s="289"/>
      <c r="W15" s="21"/>
      <c r="X15" s="21"/>
      <c r="AA15" s="22"/>
    </row>
    <row r="16" spans="1:27" s="20" customFormat="1" ht="33.75" customHeight="1" x14ac:dyDescent="0.45">
      <c r="A16" s="277" t="s">
        <v>73</v>
      </c>
      <c r="B16" s="277"/>
      <c r="C16" s="277"/>
      <c r="D16" s="277"/>
      <c r="E16" s="277"/>
      <c r="F16" s="277"/>
      <c r="G16" s="277"/>
      <c r="H16" s="277"/>
      <c r="I16" s="277"/>
      <c r="J16" s="277"/>
      <c r="K16" s="277"/>
      <c r="L16" s="277"/>
      <c r="M16" s="277"/>
      <c r="N16" s="277"/>
      <c r="O16" s="277"/>
      <c r="P16" s="277"/>
      <c r="Q16" s="277"/>
      <c r="R16" s="277"/>
      <c r="S16" s="277"/>
      <c r="T16" s="277"/>
      <c r="U16" s="277"/>
      <c r="W16" s="21"/>
      <c r="X16" s="21"/>
      <c r="AA16" s="22"/>
    </row>
    <row r="17" spans="1:37" s="20" customFormat="1" ht="73.5" customHeight="1" x14ac:dyDescent="0.45">
      <c r="A17" s="289" t="s">
        <v>72</v>
      </c>
      <c r="B17" s="289"/>
      <c r="C17" s="289"/>
      <c r="D17" s="289"/>
      <c r="E17" s="289"/>
      <c r="F17" s="289"/>
      <c r="G17" s="289"/>
      <c r="H17" s="289"/>
      <c r="I17" s="289"/>
      <c r="J17" s="289"/>
      <c r="K17" s="289"/>
      <c r="L17" s="289"/>
      <c r="M17" s="289"/>
      <c r="N17" s="289"/>
      <c r="O17" s="289"/>
      <c r="P17" s="289"/>
      <c r="Q17" s="289"/>
      <c r="R17" s="289"/>
      <c r="S17" s="289"/>
      <c r="T17" s="289"/>
      <c r="U17" s="289"/>
      <c r="W17" s="21"/>
      <c r="X17" s="21"/>
      <c r="AA17" s="22"/>
    </row>
    <row r="18" spans="1:37" s="20" customFormat="1" ht="18.75" customHeight="1" x14ac:dyDescent="0.45">
      <c r="A18" s="293" t="s">
        <v>70</v>
      </c>
      <c r="B18" s="293"/>
      <c r="C18" s="293"/>
      <c r="D18" s="293"/>
      <c r="E18" s="293"/>
      <c r="F18" s="293"/>
      <c r="G18" s="293"/>
      <c r="H18" s="293"/>
      <c r="I18" s="292"/>
      <c r="J18" s="292"/>
      <c r="K18" s="292"/>
      <c r="L18" s="292"/>
      <c r="M18" s="292"/>
      <c r="N18" s="292"/>
      <c r="O18" s="292"/>
      <c r="P18" s="292"/>
      <c r="Q18" s="292"/>
      <c r="R18" s="292"/>
      <c r="S18" s="292"/>
      <c r="T18" s="292"/>
      <c r="U18" s="292"/>
      <c r="W18" s="21"/>
      <c r="X18" s="21"/>
      <c r="AA18" s="22"/>
    </row>
    <row r="19" spans="1:37" s="20" customFormat="1" ht="18.75" customHeight="1" x14ac:dyDescent="0.45">
      <c r="A19" s="293"/>
      <c r="B19" s="293"/>
      <c r="C19" s="293"/>
      <c r="D19" s="293"/>
      <c r="E19" s="293"/>
      <c r="F19" s="293"/>
      <c r="G19" s="293"/>
      <c r="H19" s="293"/>
      <c r="I19" s="292"/>
      <c r="J19" s="292"/>
      <c r="K19" s="292"/>
      <c r="L19" s="292"/>
      <c r="M19" s="292"/>
      <c r="N19" s="292"/>
      <c r="O19" s="292"/>
      <c r="P19" s="292"/>
      <c r="Q19" s="292"/>
      <c r="R19" s="292"/>
      <c r="S19" s="292"/>
      <c r="T19" s="292"/>
      <c r="U19" s="292"/>
      <c r="W19" s="21"/>
      <c r="X19" s="21"/>
      <c r="AA19" s="22"/>
    </row>
    <row r="20" spans="1:37" s="20" customFormat="1" ht="18.75" customHeight="1" x14ac:dyDescent="0.45">
      <c r="A20" s="293"/>
      <c r="B20" s="293"/>
      <c r="C20" s="293"/>
      <c r="D20" s="293"/>
      <c r="E20" s="293"/>
      <c r="F20" s="293"/>
      <c r="G20" s="293"/>
      <c r="H20" s="293"/>
      <c r="I20" s="292"/>
      <c r="J20" s="292"/>
      <c r="K20" s="292"/>
      <c r="L20" s="292"/>
      <c r="M20" s="292"/>
      <c r="N20" s="292"/>
      <c r="O20" s="292"/>
      <c r="P20" s="292"/>
      <c r="Q20" s="292"/>
      <c r="R20" s="292"/>
      <c r="S20" s="292"/>
      <c r="T20" s="292"/>
      <c r="U20" s="292"/>
      <c r="W20" s="21"/>
      <c r="X20" s="21"/>
      <c r="AA20" s="22"/>
    </row>
    <row r="21" spans="1:37" s="20" customFormat="1" ht="18.75" customHeight="1" x14ac:dyDescent="0.45">
      <c r="A21" s="293" t="s">
        <v>90</v>
      </c>
      <c r="B21" s="293"/>
      <c r="C21" s="293"/>
      <c r="D21" s="293"/>
      <c r="E21" s="293"/>
      <c r="F21" s="293"/>
      <c r="G21" s="293"/>
      <c r="H21" s="293"/>
      <c r="I21" s="292"/>
      <c r="J21" s="292"/>
      <c r="K21" s="292"/>
      <c r="L21" s="292"/>
      <c r="M21" s="292"/>
      <c r="N21" s="292"/>
      <c r="O21" s="292"/>
      <c r="P21" s="292"/>
      <c r="Q21" s="292"/>
      <c r="R21" s="292"/>
      <c r="S21" s="292"/>
      <c r="T21" s="292"/>
      <c r="U21" s="292"/>
      <c r="W21" s="21"/>
      <c r="X21" s="21"/>
      <c r="AA21" s="22"/>
    </row>
    <row r="22" spans="1:37" s="20" customFormat="1" ht="18.75" customHeight="1" x14ac:dyDescent="0.45">
      <c r="A22" s="293"/>
      <c r="B22" s="293"/>
      <c r="C22" s="293"/>
      <c r="D22" s="293"/>
      <c r="E22" s="293"/>
      <c r="F22" s="293"/>
      <c r="G22" s="293"/>
      <c r="H22" s="293"/>
      <c r="I22" s="292"/>
      <c r="J22" s="292"/>
      <c r="K22" s="292"/>
      <c r="L22" s="292"/>
      <c r="M22" s="292"/>
      <c r="N22" s="292"/>
      <c r="O22" s="292"/>
      <c r="P22" s="292"/>
      <c r="Q22" s="292"/>
      <c r="R22" s="292"/>
      <c r="S22" s="292"/>
      <c r="T22" s="292"/>
      <c r="U22" s="292"/>
      <c r="W22" s="21"/>
      <c r="X22" s="21"/>
      <c r="AA22" s="22"/>
    </row>
    <row r="23" spans="1:37" s="20" customFormat="1" ht="18.75" customHeight="1" x14ac:dyDescent="0.45">
      <c r="A23" s="293"/>
      <c r="B23" s="293"/>
      <c r="C23" s="293"/>
      <c r="D23" s="293"/>
      <c r="E23" s="293"/>
      <c r="F23" s="293"/>
      <c r="G23" s="293"/>
      <c r="H23" s="293"/>
      <c r="I23" s="292"/>
      <c r="J23" s="292"/>
      <c r="K23" s="292"/>
      <c r="L23" s="292"/>
      <c r="M23" s="292"/>
      <c r="N23" s="292"/>
      <c r="O23" s="292"/>
      <c r="P23" s="292"/>
      <c r="Q23" s="292"/>
      <c r="R23" s="292"/>
      <c r="S23" s="292"/>
      <c r="T23" s="292"/>
      <c r="U23" s="292"/>
      <c r="W23" s="21"/>
      <c r="X23" s="21"/>
      <c r="AA23" s="22"/>
    </row>
    <row r="24" spans="1:37" s="20" customFormat="1" ht="18.75" customHeight="1" x14ac:dyDescent="0.45">
      <c r="A24" s="293" t="s">
        <v>71</v>
      </c>
      <c r="B24" s="293"/>
      <c r="C24" s="293"/>
      <c r="D24" s="293"/>
      <c r="E24" s="293"/>
      <c r="F24" s="293"/>
      <c r="G24" s="293"/>
      <c r="H24" s="293"/>
      <c r="I24" s="292"/>
      <c r="J24" s="292"/>
      <c r="K24" s="292"/>
      <c r="L24" s="292"/>
      <c r="M24" s="292"/>
      <c r="N24" s="292"/>
      <c r="O24" s="292"/>
      <c r="P24" s="292"/>
      <c r="Q24" s="292"/>
      <c r="R24" s="292"/>
      <c r="S24" s="292"/>
      <c r="T24" s="292"/>
      <c r="U24" s="292"/>
      <c r="W24" s="21"/>
      <c r="X24" s="21"/>
      <c r="AA24" s="22"/>
    </row>
    <row r="25" spans="1:37" s="20" customFormat="1" ht="18.75" customHeight="1" x14ac:dyDescent="0.45">
      <c r="A25" s="293"/>
      <c r="B25" s="293"/>
      <c r="C25" s="293"/>
      <c r="D25" s="293"/>
      <c r="E25" s="293"/>
      <c r="F25" s="293"/>
      <c r="G25" s="293"/>
      <c r="H25" s="293"/>
      <c r="I25" s="292"/>
      <c r="J25" s="292"/>
      <c r="K25" s="292"/>
      <c r="L25" s="292"/>
      <c r="M25" s="292"/>
      <c r="N25" s="292"/>
      <c r="O25" s="292"/>
      <c r="P25" s="292"/>
      <c r="Q25" s="292"/>
      <c r="R25" s="292"/>
      <c r="S25" s="292"/>
      <c r="T25" s="292"/>
      <c r="U25" s="292"/>
      <c r="W25" s="21"/>
      <c r="X25" s="21"/>
      <c r="AA25" s="22"/>
    </row>
    <row r="26" spans="1:37" s="20" customFormat="1" ht="18.75" customHeight="1" x14ac:dyDescent="0.45">
      <c r="A26" s="293"/>
      <c r="B26" s="293"/>
      <c r="C26" s="293"/>
      <c r="D26" s="293"/>
      <c r="E26" s="293"/>
      <c r="F26" s="293"/>
      <c r="G26" s="293"/>
      <c r="H26" s="293"/>
      <c r="I26" s="292"/>
      <c r="J26" s="292"/>
      <c r="K26" s="292"/>
      <c r="L26" s="292"/>
      <c r="M26" s="292"/>
      <c r="N26" s="292"/>
      <c r="O26" s="292"/>
      <c r="P26" s="292"/>
      <c r="Q26" s="292"/>
      <c r="R26" s="292"/>
      <c r="S26" s="292"/>
      <c r="T26" s="292"/>
      <c r="U26" s="292"/>
      <c r="W26" s="21"/>
      <c r="X26" s="21"/>
      <c r="AA26" s="22"/>
    </row>
    <row r="27" spans="1:37" s="20" customFormat="1" ht="27" customHeight="1" thickBot="1" x14ac:dyDescent="0.5">
      <c r="A27" s="150"/>
      <c r="B27" s="150"/>
      <c r="C27" s="150"/>
      <c r="D27" s="150"/>
      <c r="E27" s="150"/>
      <c r="F27" s="150"/>
      <c r="G27" s="150"/>
      <c r="H27" s="150"/>
      <c r="I27" s="150"/>
      <c r="J27" s="150"/>
      <c r="K27" s="150"/>
      <c r="L27" s="150"/>
      <c r="M27" s="150"/>
      <c r="N27" s="150"/>
      <c r="O27" s="150"/>
      <c r="P27" s="150"/>
      <c r="Q27" s="150"/>
      <c r="R27" s="150"/>
      <c r="S27" s="150"/>
      <c r="T27" s="150"/>
      <c r="U27" s="150"/>
      <c r="X27" s="21"/>
      <c r="Y27" s="21"/>
      <c r="AB27" s="22"/>
    </row>
    <row r="28" spans="1:37" ht="24.75" customHeight="1" x14ac:dyDescent="0.45">
      <c r="A28" s="151" t="s">
        <v>48</v>
      </c>
      <c r="B28" s="152"/>
      <c r="C28" s="152"/>
      <c r="D28" s="152"/>
      <c r="E28" s="152"/>
      <c r="F28" s="152"/>
      <c r="G28" s="152"/>
      <c r="H28" s="152"/>
      <c r="I28" s="152"/>
      <c r="J28" s="152"/>
      <c r="K28" s="152"/>
      <c r="L28" s="152"/>
      <c r="M28" s="152"/>
      <c r="N28" s="152"/>
      <c r="O28" s="152"/>
      <c r="P28" s="152"/>
      <c r="Q28" s="152"/>
      <c r="R28" s="152"/>
      <c r="S28" s="152"/>
      <c r="T28" s="152"/>
      <c r="U28" s="153"/>
      <c r="X28" s="2"/>
      <c r="Y28" s="2"/>
      <c r="AB28" s="3"/>
    </row>
    <row r="29" spans="1:37" ht="24.75" customHeight="1" x14ac:dyDescent="0.45">
      <c r="A29" s="154" t="s">
        <v>28</v>
      </c>
      <c r="B29" s="155"/>
      <c r="C29" s="155"/>
      <c r="D29" s="156"/>
      <c r="E29" s="157"/>
      <c r="F29" s="158"/>
      <c r="G29" s="167" t="s">
        <v>0</v>
      </c>
      <c r="H29" s="155"/>
      <c r="I29" s="155"/>
      <c r="J29" s="168"/>
      <c r="K29" s="208"/>
      <c r="L29" s="209"/>
      <c r="M29" s="167" t="s">
        <v>1</v>
      </c>
      <c r="N29" s="155"/>
      <c r="O29" s="155"/>
      <c r="P29" s="155"/>
      <c r="Q29" s="168"/>
      <c r="R29" s="156"/>
      <c r="S29" s="157"/>
      <c r="T29" s="157"/>
      <c r="U29" s="159"/>
      <c r="X29" s="2"/>
      <c r="Y29" s="2"/>
      <c r="AB29" s="3"/>
    </row>
    <row r="30" spans="1:37" ht="24.75" customHeight="1" thickBot="1" x14ac:dyDescent="0.5">
      <c r="A30" s="160" t="s">
        <v>31</v>
      </c>
      <c r="B30" s="161"/>
      <c r="C30" s="161"/>
      <c r="D30" s="162"/>
      <c r="E30" s="163"/>
      <c r="F30" s="163"/>
      <c r="G30" s="164"/>
      <c r="H30" s="165" t="s">
        <v>49</v>
      </c>
      <c r="I30" s="161"/>
      <c r="J30" s="161"/>
      <c r="K30" s="24"/>
      <c r="L30" s="162"/>
      <c r="M30" s="163"/>
      <c r="N30" s="163"/>
      <c r="O30" s="164"/>
      <c r="P30" s="165" t="s">
        <v>50</v>
      </c>
      <c r="Q30" s="161"/>
      <c r="R30" s="162"/>
      <c r="S30" s="163"/>
      <c r="T30" s="163"/>
      <c r="U30" s="166"/>
      <c r="X30" s="2"/>
      <c r="Y30" s="2"/>
      <c r="AB30" s="3"/>
    </row>
    <row r="31" spans="1:37" ht="7.5" hidden="1" customHeight="1" thickBot="1" x14ac:dyDescent="0.5">
      <c r="A31" s="169"/>
      <c r="B31" s="169"/>
      <c r="C31" s="169"/>
      <c r="D31" s="169"/>
      <c r="E31" s="169"/>
      <c r="F31" s="169"/>
      <c r="G31" s="169"/>
      <c r="H31" s="169"/>
      <c r="I31" s="169"/>
      <c r="J31" s="169"/>
      <c r="K31" s="169"/>
      <c r="L31" s="169"/>
      <c r="M31" s="169"/>
      <c r="N31" s="169"/>
      <c r="O31" s="169"/>
      <c r="P31" s="169"/>
      <c r="Q31" s="169"/>
      <c r="R31" s="169"/>
      <c r="S31" s="169"/>
      <c r="T31" s="169"/>
      <c r="U31" s="169"/>
      <c r="X31" s="2"/>
      <c r="Y31" s="2"/>
      <c r="AB31" s="3"/>
    </row>
    <row r="32" spans="1:37" ht="24.75" hidden="1" customHeight="1" thickBot="1" x14ac:dyDescent="0.5">
      <c r="A32" s="236" t="s">
        <v>51</v>
      </c>
      <c r="B32" s="237"/>
      <c r="C32" s="237"/>
      <c r="D32" s="237"/>
      <c r="E32" s="237"/>
      <c r="F32" s="237"/>
      <c r="G32" s="237"/>
      <c r="H32" s="237"/>
      <c r="I32" s="237"/>
      <c r="J32" s="237"/>
      <c r="K32" s="237"/>
      <c r="L32" s="238"/>
      <c r="M32" s="234" t="s">
        <v>52</v>
      </c>
      <c r="N32" s="234"/>
      <c r="O32" s="234"/>
      <c r="P32" s="234"/>
      <c r="Q32" s="234"/>
      <c r="R32" s="234"/>
      <c r="S32" s="235"/>
      <c r="T32" s="170"/>
      <c r="U32" s="171"/>
      <c r="X32" s="2"/>
      <c r="Y32" s="2"/>
      <c r="AB32" s="3"/>
      <c r="AE32" s="61" t="str">
        <f>IF(Q50&lt;250,"12",0)</f>
        <v>12</v>
      </c>
      <c r="AF32" s="62" t="b">
        <v>0</v>
      </c>
      <c r="AG32" s="62"/>
      <c r="AH32" s="63"/>
      <c r="AI32" s="64"/>
      <c r="AJ32" s="65" t="b">
        <f>AF32</f>
        <v>0</v>
      </c>
      <c r="AK32" s="64"/>
    </row>
    <row r="33" spans="1:37" ht="24.75" hidden="1" customHeight="1" thickBot="1" x14ac:dyDescent="0.5">
      <c r="A33" s="172" t="s">
        <v>53</v>
      </c>
      <c r="B33" s="173"/>
      <c r="C33" s="173"/>
      <c r="D33" s="173"/>
      <c r="E33" s="173"/>
      <c r="F33" s="173"/>
      <c r="G33" s="173"/>
      <c r="H33" s="258">
        <f>IF(AJ32=TRUE,AJ33,0)</f>
        <v>0</v>
      </c>
      <c r="I33" s="259"/>
      <c r="J33" s="260" t="s">
        <v>54</v>
      </c>
      <c r="K33" s="261"/>
      <c r="L33" s="239"/>
      <c r="M33" s="240"/>
      <c r="N33" s="240"/>
      <c r="O33" s="240"/>
      <c r="P33" s="240"/>
      <c r="Q33" s="240"/>
      <c r="R33" s="240"/>
      <c r="S33" s="240"/>
      <c r="T33" s="240"/>
      <c r="U33" s="241"/>
      <c r="AE33" s="61">
        <v>250</v>
      </c>
      <c r="AF33" s="62"/>
      <c r="AG33" s="62"/>
      <c r="AH33" s="64"/>
      <c r="AI33" s="64"/>
      <c r="AJ33" s="61">
        <f>0+AE32</f>
        <v>12</v>
      </c>
      <c r="AK33" s="64"/>
    </row>
    <row r="34" spans="1:37" ht="24.75" hidden="1" customHeight="1" thickBot="1" x14ac:dyDescent="0.5">
      <c r="A34" s="172" t="s">
        <v>55</v>
      </c>
      <c r="B34" s="173"/>
      <c r="C34" s="173"/>
      <c r="D34" s="266"/>
      <c r="E34" s="267"/>
      <c r="F34" s="200"/>
      <c r="G34" s="200"/>
      <c r="H34" s="200"/>
      <c r="I34" s="201"/>
      <c r="J34" s="262"/>
      <c r="K34" s="263"/>
      <c r="L34" s="242"/>
      <c r="M34" s="243"/>
      <c r="N34" s="243"/>
      <c r="O34" s="243"/>
      <c r="P34" s="243"/>
      <c r="Q34" s="243"/>
      <c r="R34" s="243"/>
      <c r="S34" s="243"/>
      <c r="T34" s="243"/>
      <c r="U34" s="244"/>
      <c r="X34" s="2"/>
      <c r="Y34" s="2"/>
      <c r="AB34" s="3"/>
    </row>
    <row r="35" spans="1:37" ht="24.75" hidden="1" customHeight="1" thickBot="1" x14ac:dyDescent="0.5">
      <c r="A35" s="172" t="s">
        <v>56</v>
      </c>
      <c r="B35" s="173"/>
      <c r="C35" s="173"/>
      <c r="D35" s="266"/>
      <c r="E35" s="267"/>
      <c r="F35" s="200"/>
      <c r="G35" s="200"/>
      <c r="H35" s="200"/>
      <c r="I35" s="201"/>
      <c r="J35" s="262"/>
      <c r="K35" s="263"/>
      <c r="L35" s="242"/>
      <c r="M35" s="243"/>
      <c r="N35" s="243"/>
      <c r="O35" s="243"/>
      <c r="P35" s="243"/>
      <c r="Q35" s="243"/>
      <c r="R35" s="243"/>
      <c r="S35" s="243"/>
      <c r="T35" s="243"/>
      <c r="U35" s="244"/>
      <c r="X35" s="2"/>
      <c r="Y35" s="2"/>
      <c r="AB35" s="3"/>
    </row>
    <row r="36" spans="1:37" ht="24.75" hidden="1" customHeight="1" thickBot="1" x14ac:dyDescent="0.5">
      <c r="A36" s="280" t="s">
        <v>57</v>
      </c>
      <c r="B36" s="245"/>
      <c r="C36" s="245"/>
      <c r="D36" s="245"/>
      <c r="E36" s="298"/>
      <c r="F36" s="299"/>
      <c r="G36" s="299"/>
      <c r="H36" s="299"/>
      <c r="I36" s="300"/>
      <c r="J36" s="264"/>
      <c r="K36" s="265"/>
      <c r="L36" s="247"/>
      <c r="M36" s="248"/>
      <c r="N36" s="248"/>
      <c r="O36" s="249"/>
      <c r="P36" s="245" t="s">
        <v>58</v>
      </c>
      <c r="Q36" s="245"/>
      <c r="R36" s="246"/>
      <c r="S36" s="301"/>
      <c r="T36" s="302"/>
      <c r="U36" s="303"/>
      <c r="X36" s="2"/>
      <c r="Y36" s="2"/>
      <c r="AB36" s="3"/>
    </row>
    <row r="37" spans="1:37" ht="7.5" hidden="1" customHeight="1" thickBot="1" x14ac:dyDescent="0.5">
      <c r="A37" s="169"/>
      <c r="B37" s="169"/>
      <c r="C37" s="169"/>
      <c r="D37" s="169"/>
      <c r="E37" s="169"/>
      <c r="F37" s="169"/>
      <c r="G37" s="169"/>
      <c r="H37" s="169"/>
      <c r="I37" s="169"/>
      <c r="J37" s="169"/>
      <c r="K37" s="169"/>
      <c r="L37" s="169"/>
      <c r="M37" s="169"/>
      <c r="N37" s="169"/>
      <c r="O37" s="169"/>
      <c r="P37" s="169"/>
      <c r="Q37" s="169"/>
      <c r="R37" s="169"/>
      <c r="S37" s="169"/>
      <c r="T37" s="169"/>
      <c r="U37" s="169"/>
      <c r="X37" s="2"/>
      <c r="Y37" s="2"/>
      <c r="AB37" s="3"/>
    </row>
    <row r="38" spans="1:37" ht="24.75" hidden="1" customHeight="1" thickBot="1" x14ac:dyDescent="0.5">
      <c r="A38" s="268" t="s">
        <v>59</v>
      </c>
      <c r="B38" s="269"/>
      <c r="C38" s="269"/>
      <c r="D38" s="269"/>
      <c r="E38" s="269"/>
      <c r="F38" s="269"/>
      <c r="G38" s="269"/>
      <c r="H38" s="269"/>
      <c r="I38" s="269"/>
      <c r="J38" s="269"/>
      <c r="K38" s="269"/>
      <c r="L38" s="269"/>
      <c r="M38" s="269"/>
      <c r="N38" s="269"/>
      <c r="O38" s="269"/>
      <c r="P38" s="269"/>
      <c r="Q38" s="269"/>
      <c r="R38" s="269"/>
      <c r="S38" s="269"/>
      <c r="T38" s="269"/>
      <c r="U38" s="270"/>
      <c r="X38" s="2"/>
      <c r="Y38" s="2"/>
      <c r="AB38" s="3"/>
    </row>
    <row r="39" spans="1:37" ht="24.75" hidden="1" customHeight="1" thickBot="1" x14ac:dyDescent="0.5">
      <c r="A39" s="139" t="s">
        <v>30</v>
      </c>
      <c r="B39" s="140"/>
      <c r="C39" s="140"/>
      <c r="D39" s="141"/>
      <c r="E39" s="142"/>
      <c r="F39" s="143"/>
      <c r="G39" s="143"/>
      <c r="H39" s="143"/>
      <c r="I39" s="143"/>
      <c r="J39" s="250" t="s">
        <v>60</v>
      </c>
      <c r="K39" s="251"/>
      <c r="L39" s="294"/>
      <c r="M39" s="240"/>
      <c r="N39" s="240"/>
      <c r="O39" s="240"/>
      <c r="P39" s="240"/>
      <c r="Q39" s="240"/>
      <c r="R39" s="240"/>
      <c r="S39" s="240"/>
      <c r="T39" s="240"/>
      <c r="U39" s="241"/>
      <c r="X39" s="2"/>
      <c r="Y39" s="2"/>
      <c r="AB39" s="3"/>
    </row>
    <row r="40" spans="1:37" ht="24.75" hidden="1" customHeight="1" thickBot="1" x14ac:dyDescent="0.5">
      <c r="A40" s="139" t="s">
        <v>31</v>
      </c>
      <c r="B40" s="140"/>
      <c r="C40" s="140"/>
      <c r="D40" s="141"/>
      <c r="E40" s="142"/>
      <c r="F40" s="143"/>
      <c r="G40" s="143"/>
      <c r="H40" s="143"/>
      <c r="I40" s="143"/>
      <c r="J40" s="252"/>
      <c r="K40" s="253"/>
      <c r="L40" s="294"/>
      <c r="M40" s="240"/>
      <c r="N40" s="240"/>
      <c r="O40" s="240"/>
      <c r="P40" s="240"/>
      <c r="Q40" s="240"/>
      <c r="R40" s="240"/>
      <c r="S40" s="240"/>
      <c r="T40" s="240"/>
      <c r="U40" s="241"/>
      <c r="X40" s="2"/>
      <c r="Y40" s="2"/>
      <c r="AB40" s="3"/>
    </row>
    <row r="41" spans="1:37" ht="24.75" hidden="1" customHeight="1" thickBot="1" x14ac:dyDescent="0.5">
      <c r="A41" s="144" t="s">
        <v>2</v>
      </c>
      <c r="B41" s="145"/>
      <c r="C41" s="145"/>
      <c r="D41" s="146"/>
      <c r="E41" s="147"/>
      <c r="F41" s="148"/>
      <c r="G41" s="148"/>
      <c r="H41" s="148"/>
      <c r="I41" s="148"/>
      <c r="J41" s="254"/>
      <c r="K41" s="255"/>
      <c r="L41" s="295"/>
      <c r="M41" s="296"/>
      <c r="N41" s="296"/>
      <c r="O41" s="297"/>
      <c r="P41" s="146" t="s">
        <v>58</v>
      </c>
      <c r="Q41" s="256"/>
      <c r="R41" s="257"/>
      <c r="S41" s="147"/>
      <c r="T41" s="148"/>
      <c r="U41" s="149"/>
      <c r="X41" s="2"/>
      <c r="Y41" s="2"/>
      <c r="AB41" s="3"/>
    </row>
    <row r="42" spans="1:37" ht="7.5" customHeight="1" thickBot="1" x14ac:dyDescent="0.5">
      <c r="A42" s="169"/>
      <c r="B42" s="169"/>
      <c r="C42" s="169"/>
      <c r="D42" s="169"/>
      <c r="E42" s="169"/>
      <c r="F42" s="169"/>
      <c r="G42" s="169"/>
      <c r="H42" s="169"/>
      <c r="I42" s="169"/>
      <c r="J42" s="169"/>
      <c r="K42" s="169"/>
      <c r="L42" s="169"/>
      <c r="M42" s="169"/>
      <c r="N42" s="169"/>
      <c r="O42" s="169"/>
      <c r="P42" s="169"/>
      <c r="Q42" s="169"/>
      <c r="R42" s="169"/>
      <c r="S42" s="169"/>
      <c r="T42" s="169"/>
      <c r="U42" s="169"/>
      <c r="X42" s="2"/>
      <c r="Y42" s="2"/>
      <c r="AB42" s="3"/>
    </row>
    <row r="43" spans="1:37" ht="24.75" customHeight="1" thickBot="1" x14ac:dyDescent="0.5">
      <c r="A43" s="174" t="s">
        <v>61</v>
      </c>
      <c r="B43" s="175"/>
      <c r="C43" s="175"/>
      <c r="D43" s="175"/>
      <c r="E43" s="175"/>
      <c r="F43" s="175"/>
      <c r="G43" s="175"/>
      <c r="H43" s="175"/>
      <c r="I43" s="175"/>
      <c r="J43" s="175"/>
      <c r="K43" s="175"/>
      <c r="L43" s="175"/>
      <c r="M43" s="175"/>
      <c r="N43" s="175"/>
      <c r="O43" s="175"/>
      <c r="P43" s="175"/>
      <c r="Q43" s="175"/>
      <c r="R43" s="175"/>
      <c r="S43" s="175"/>
      <c r="T43" s="175"/>
      <c r="U43" s="176"/>
      <c r="W43" s="4" t="s">
        <v>62</v>
      </c>
      <c r="X43" s="6">
        <v>0.12</v>
      </c>
      <c r="Y43" s="5">
        <f>100%-X43</f>
        <v>0.88</v>
      </c>
      <c r="AB43" s="3"/>
    </row>
    <row r="44" spans="1:37" ht="24.75" customHeight="1" x14ac:dyDescent="0.45">
      <c r="A44" s="183" t="s">
        <v>63</v>
      </c>
      <c r="B44" s="184"/>
      <c r="C44" s="184"/>
      <c r="D44" s="184"/>
      <c r="E44" s="184"/>
      <c r="F44" s="184"/>
      <c r="G44" s="184"/>
      <c r="H44" s="184"/>
      <c r="I44" s="185"/>
      <c r="J44" s="199"/>
      <c r="K44" s="200"/>
      <c r="L44" s="200"/>
      <c r="M44" s="201"/>
      <c r="N44" s="179" t="s">
        <v>64</v>
      </c>
      <c r="O44" s="184"/>
      <c r="P44" s="185"/>
      <c r="Q44" s="190" t="s">
        <v>65</v>
      </c>
      <c r="R44" s="191"/>
      <c r="S44" s="191"/>
      <c r="T44" s="191"/>
      <c r="U44" s="192"/>
      <c r="X44" s="2"/>
      <c r="Y44" s="2"/>
      <c r="AB44" s="3"/>
    </row>
    <row r="45" spans="1:37" ht="24.75" customHeight="1" x14ac:dyDescent="0.45">
      <c r="A45" s="177" t="s">
        <v>66</v>
      </c>
      <c r="B45" s="178"/>
      <c r="C45" s="178"/>
      <c r="D45" s="178"/>
      <c r="E45" s="178"/>
      <c r="F45" s="178"/>
      <c r="G45" s="179"/>
      <c r="H45" s="186" t="s">
        <v>67</v>
      </c>
      <c r="I45" s="185"/>
      <c r="J45" s="202" t="s">
        <v>125</v>
      </c>
      <c r="K45" s="203"/>
      <c r="L45" s="203"/>
      <c r="M45" s="204"/>
      <c r="N45" s="179" t="s">
        <v>50</v>
      </c>
      <c r="O45" s="184"/>
      <c r="P45" s="185"/>
      <c r="Q45" s="193" t="s">
        <v>128</v>
      </c>
      <c r="R45" s="194"/>
      <c r="S45" s="194"/>
      <c r="T45" s="194"/>
      <c r="U45" s="195"/>
      <c r="X45" s="2"/>
      <c r="Y45" s="2"/>
      <c r="AB45" s="3"/>
    </row>
    <row r="46" spans="1:37" ht="24.75" customHeight="1" thickBot="1" x14ac:dyDescent="0.5">
      <c r="A46" s="180"/>
      <c r="B46" s="181"/>
      <c r="C46" s="181"/>
      <c r="D46" s="181"/>
      <c r="E46" s="181"/>
      <c r="F46" s="181"/>
      <c r="G46" s="182"/>
      <c r="H46" s="187" t="s">
        <v>67</v>
      </c>
      <c r="I46" s="188"/>
      <c r="J46" s="205" t="s">
        <v>126</v>
      </c>
      <c r="K46" s="206"/>
      <c r="L46" s="206"/>
      <c r="M46" s="207"/>
      <c r="N46" s="182" t="s">
        <v>50</v>
      </c>
      <c r="O46" s="189"/>
      <c r="P46" s="188"/>
      <c r="Q46" s="196" t="s">
        <v>127</v>
      </c>
      <c r="R46" s="197"/>
      <c r="S46" s="197"/>
      <c r="T46" s="197"/>
      <c r="U46" s="198"/>
      <c r="X46" s="2"/>
      <c r="Y46" s="2"/>
      <c r="AB46" s="3"/>
    </row>
    <row r="47" spans="1:37" ht="22.5" customHeight="1" thickBot="1" x14ac:dyDescent="0.5">
      <c r="A47" s="169"/>
      <c r="B47" s="169"/>
      <c r="C47" s="169"/>
      <c r="D47" s="169"/>
      <c r="E47" s="169"/>
      <c r="F47" s="169"/>
      <c r="G47" s="169"/>
      <c r="H47" s="169"/>
      <c r="I47" s="169"/>
      <c r="J47" s="169"/>
      <c r="K47" s="169"/>
      <c r="L47" s="169"/>
      <c r="M47" s="169"/>
      <c r="N47" s="169"/>
      <c r="O47" s="169"/>
      <c r="P47" s="169"/>
      <c r="Q47" s="169"/>
      <c r="R47" s="169"/>
      <c r="S47" s="169"/>
      <c r="T47" s="169"/>
      <c r="U47" s="169"/>
      <c r="X47" s="2"/>
      <c r="Y47" s="2"/>
      <c r="AB47" s="3"/>
    </row>
    <row r="48" spans="1:37" ht="30" customHeight="1" x14ac:dyDescent="0.45">
      <c r="A48" s="210" t="s">
        <v>44</v>
      </c>
      <c r="B48" s="26"/>
      <c r="C48" s="212">
        <f>Q48-K48</f>
        <v>0</v>
      </c>
      <c r="D48" s="213"/>
      <c r="E48" s="214"/>
      <c r="F48" s="27"/>
      <c r="G48" s="228" t="s">
        <v>45</v>
      </c>
      <c r="H48" s="229"/>
      <c r="I48" s="229"/>
      <c r="J48" s="230"/>
      <c r="K48" s="212">
        <f>I63+I64+I65+I66+I67+I82+I83+I84+I85+I86+I101+I102+I103+I104+I105+I120+I121+I122+I123+I124+I139+I140+I141+I142+I143+I158+I159+I160+I161+I162+I177+I178+I179+I180+I181+I196+I197+I198+I199+I200+I214+I215+I216+I217+I218+I232+I233+I234+I235+I236+I250+I251+I252+I253+I254+I268+I269+I270+I271+I272+I286+I287+I288+I289+I290+I304+I305+I306+I307+I308+H33-(I63+I64+I65+I66+I67+I82+I83+I84+I85+I86+I101+I102+I103+I104+I105+I120+I121+I122+I123+I124+I139+I140+I141+I142+I143+I158+I159+I160+I161+I162+I177+I178+I179+I180+I181+I196+I197+I198+I199+I200+I214+I215+I216+I217+I218+I232+I233+I234+I235+I236+I250+I251+I252+I253+I254+I268+I269+I270+I271+I272+I286+I287+I288+I289+I290+I304+I305+I306+I307+I308+H33)/1.2</f>
        <v>0</v>
      </c>
      <c r="L48" s="214"/>
      <c r="M48" s="222" t="s">
        <v>68</v>
      </c>
      <c r="N48" s="223"/>
      <c r="O48" s="223"/>
      <c r="P48" s="224"/>
      <c r="Q48" s="218">
        <f>Q50+H33</f>
        <v>0</v>
      </c>
      <c r="R48" s="218"/>
      <c r="S48" s="218"/>
      <c r="T48" s="218"/>
      <c r="U48" s="219"/>
      <c r="W48" s="71"/>
      <c r="X48" s="2"/>
      <c r="Y48" s="2"/>
      <c r="AB48" s="3"/>
    </row>
    <row r="49" spans="1:32" ht="30" customHeight="1" thickBot="1" x14ac:dyDescent="0.5">
      <c r="A49" s="211"/>
      <c r="B49" s="28"/>
      <c r="C49" s="215"/>
      <c r="D49" s="216"/>
      <c r="E49" s="217"/>
      <c r="F49" s="29"/>
      <c r="G49" s="231"/>
      <c r="H49" s="232"/>
      <c r="I49" s="232"/>
      <c r="J49" s="233"/>
      <c r="K49" s="215"/>
      <c r="L49" s="217"/>
      <c r="M49" s="225" t="s">
        <v>69</v>
      </c>
      <c r="N49" s="226"/>
      <c r="O49" s="226"/>
      <c r="P49" s="227"/>
      <c r="Q49" s="220"/>
      <c r="R49" s="220"/>
      <c r="S49" s="220"/>
      <c r="T49" s="220"/>
      <c r="U49" s="221"/>
      <c r="W49" s="71"/>
      <c r="X49" s="2"/>
      <c r="Y49" s="2"/>
      <c r="AB49" s="3"/>
    </row>
    <row r="50" spans="1:32" s="31" customFormat="1" ht="30" hidden="1" customHeight="1" x14ac:dyDescent="0.45">
      <c r="A50" s="290" t="s">
        <v>44</v>
      </c>
      <c r="B50" s="284"/>
      <c r="C50" s="282">
        <v>0</v>
      </c>
      <c r="D50" s="282"/>
      <c r="E50" s="282"/>
      <c r="F50" s="284" t="s">
        <v>45</v>
      </c>
      <c r="G50" s="284"/>
      <c r="H50" s="284"/>
      <c r="I50" s="284"/>
      <c r="J50" s="284"/>
      <c r="K50" s="282">
        <f>I63+I64+I65+I66+I67+I82+I83+I84+I85+I86+I101+I102+I103+I104+I105+I120+I121+I122+I123+I124+I139+I140+I141+I142+I143+I158+I159+I160+I161+I162+I177+I178+I179+I180+I181+I196+I197+I198+I199+I200+I214+I215+I216+I217+I218+I232+I233+I234+I235+I236+I250+I251+I252+I253+I254+I268+I269+I270+I271+I272+I286+I287+I288+I289+I290+I304+I305+I306+I307+I308-(I63+I64+I65+I66+I67+I82+I83+I84+I85+I86+I101+I102+I103+I104+I105+I120+I121+I122+I123+I124+I139+I140+I141+I142+I143+I158+I159+I160+I161+I162+I177+I178+I179+I180+I181+I196+I197+I198+I199+I200+I214+I215+I216+I217+I218+I232+I233+I234+I235+I236+I250+I251+I252+I253+I254+I268+I269+I270+I271+I272+I286+I287+I288+I289+I290+I304+I305+I306+I307+I308)/1.2</f>
        <v>0</v>
      </c>
      <c r="L50" s="282"/>
      <c r="M50" s="284" t="s">
        <v>68</v>
      </c>
      <c r="N50" s="284"/>
      <c r="O50" s="284"/>
      <c r="P50" s="284"/>
      <c r="Q50" s="282">
        <f>I68+I87+I106+I125+I144+I163+I182+I201+I219+I237+I255+I273+I291+I309</f>
        <v>0</v>
      </c>
      <c r="R50" s="282"/>
      <c r="S50" s="282"/>
      <c r="T50" s="282"/>
      <c r="U50" s="286"/>
      <c r="V50" s="281"/>
      <c r="W50" s="30"/>
      <c r="X50" s="30"/>
      <c r="AA50" s="32"/>
    </row>
    <row r="51" spans="1:32" s="31" customFormat="1" ht="30" hidden="1" customHeight="1" thickBot="1" x14ac:dyDescent="0.5">
      <c r="A51" s="291"/>
      <c r="B51" s="285"/>
      <c r="C51" s="283"/>
      <c r="D51" s="283"/>
      <c r="E51" s="283"/>
      <c r="F51" s="285"/>
      <c r="G51" s="285"/>
      <c r="H51" s="285"/>
      <c r="I51" s="285"/>
      <c r="J51" s="285"/>
      <c r="K51" s="283"/>
      <c r="L51" s="283"/>
      <c r="M51" s="285" t="s">
        <v>83</v>
      </c>
      <c r="N51" s="285"/>
      <c r="O51" s="285"/>
      <c r="P51" s="285"/>
      <c r="Q51" s="283"/>
      <c r="R51" s="283"/>
      <c r="S51" s="283"/>
      <c r="T51" s="283"/>
      <c r="U51" s="287"/>
      <c r="V51" s="281"/>
      <c r="W51" s="30"/>
      <c r="X51" s="30"/>
      <c r="AA51" s="32"/>
    </row>
    <row r="52" spans="1:32" ht="30" customHeight="1" thickBot="1" x14ac:dyDescent="0.5">
      <c r="A52" s="90"/>
      <c r="B52" s="90"/>
      <c r="C52" s="90"/>
      <c r="D52" s="90"/>
      <c r="E52" s="90"/>
      <c r="F52" s="90"/>
      <c r="G52" s="90"/>
      <c r="H52" s="90"/>
      <c r="I52" s="90"/>
      <c r="J52" s="90"/>
      <c r="K52" s="90"/>
      <c r="L52" s="90"/>
      <c r="M52" s="90"/>
      <c r="N52" s="90"/>
      <c r="O52" s="90"/>
      <c r="P52" s="90"/>
      <c r="Q52" s="90"/>
      <c r="R52" s="90"/>
      <c r="S52" s="90"/>
      <c r="T52" s="90"/>
      <c r="U52" s="90"/>
    </row>
    <row r="53" spans="1:32" ht="17.25" customHeight="1" thickBot="1" x14ac:dyDescent="0.5">
      <c r="A53" s="91" t="s">
        <v>32</v>
      </c>
      <c r="B53" s="92"/>
      <c r="C53" s="92"/>
      <c r="D53" s="328" t="s">
        <v>98</v>
      </c>
      <c r="E53" s="328"/>
      <c r="F53" s="328"/>
      <c r="G53" s="328"/>
      <c r="H53" s="329"/>
      <c r="I53" s="101" t="s">
        <v>27</v>
      </c>
      <c r="J53" s="104" t="s">
        <v>38</v>
      </c>
      <c r="K53" s="105"/>
      <c r="L53" s="108" t="s">
        <v>39</v>
      </c>
      <c r="M53" s="109"/>
      <c r="N53" s="109"/>
      <c r="O53" s="109"/>
      <c r="P53" s="109"/>
      <c r="Q53" s="109"/>
      <c r="R53" s="110"/>
      <c r="S53" s="111" t="s">
        <v>29</v>
      </c>
      <c r="T53" s="112"/>
      <c r="U53" s="113"/>
    </row>
    <row r="54" spans="1:32" s="33" customFormat="1" ht="17.25" customHeight="1" x14ac:dyDescent="0.45">
      <c r="A54" s="93"/>
      <c r="B54" s="94"/>
      <c r="C54" s="94"/>
      <c r="D54" s="330"/>
      <c r="E54" s="330"/>
      <c r="F54" s="330"/>
      <c r="G54" s="330"/>
      <c r="H54" s="331"/>
      <c r="I54" s="102"/>
      <c r="J54" s="106"/>
      <c r="K54" s="107"/>
      <c r="L54" s="120" t="s">
        <v>34</v>
      </c>
      <c r="M54" s="124"/>
      <c r="N54" s="121"/>
      <c r="O54" s="120" t="s">
        <v>35</v>
      </c>
      <c r="P54" s="121"/>
      <c r="Q54" s="120" t="s">
        <v>36</v>
      </c>
      <c r="R54" s="121"/>
      <c r="S54" s="114"/>
      <c r="T54" s="115"/>
      <c r="U54" s="116"/>
    </row>
    <row r="55" spans="1:32" ht="31.5" customHeight="1" thickBot="1" x14ac:dyDescent="0.5">
      <c r="A55" s="122" t="s">
        <v>112</v>
      </c>
      <c r="B55" s="123"/>
      <c r="C55" s="123"/>
      <c r="D55" s="332"/>
      <c r="E55" s="332"/>
      <c r="F55" s="332"/>
      <c r="G55" s="332"/>
      <c r="H55" s="333"/>
      <c r="I55" s="103"/>
      <c r="J55" s="34" t="s">
        <v>40</v>
      </c>
      <c r="K55" s="35" t="s">
        <v>26</v>
      </c>
      <c r="L55" s="36" t="s">
        <v>33</v>
      </c>
      <c r="M55" s="37" t="s">
        <v>37</v>
      </c>
      <c r="N55" s="38" t="s">
        <v>40</v>
      </c>
      <c r="O55" s="39" t="s">
        <v>37</v>
      </c>
      <c r="P55" s="38" t="s">
        <v>40</v>
      </c>
      <c r="Q55" s="39" t="s">
        <v>37</v>
      </c>
      <c r="R55" s="38" t="s">
        <v>40</v>
      </c>
      <c r="S55" s="117"/>
      <c r="T55" s="118"/>
      <c r="U55" s="119"/>
    </row>
    <row r="56" spans="1:32" s="42" customFormat="1" ht="15.75" hidden="1" customHeight="1" thickBot="1" x14ac:dyDescent="0.5">
      <c r="A56" s="84"/>
      <c r="B56" s="85"/>
      <c r="C56" s="85"/>
      <c r="D56" s="85"/>
      <c r="E56" s="85"/>
      <c r="F56" s="85"/>
      <c r="G56" s="85"/>
      <c r="H56" s="86"/>
      <c r="I56" s="40"/>
      <c r="J56" s="41">
        <v>21.75</v>
      </c>
      <c r="K56" s="127" t="s">
        <v>97</v>
      </c>
      <c r="L56" s="128"/>
      <c r="M56" s="128"/>
      <c r="N56" s="334"/>
      <c r="O56" s="316"/>
      <c r="P56" s="317"/>
      <c r="Q56" s="317"/>
      <c r="R56" s="317"/>
      <c r="S56" s="317"/>
      <c r="T56" s="317"/>
      <c r="U56" s="318"/>
      <c r="W56" s="43"/>
      <c r="X56" s="43"/>
      <c r="AA56" s="44"/>
      <c r="AD56" s="1"/>
    </row>
    <row r="57" spans="1:32" ht="20.100000000000001" customHeight="1" x14ac:dyDescent="0.45">
      <c r="A57" s="84"/>
      <c r="B57" s="85"/>
      <c r="C57" s="85"/>
      <c r="D57" s="85"/>
      <c r="E57" s="85"/>
      <c r="F57" s="85"/>
      <c r="G57" s="85"/>
      <c r="H57" s="86"/>
      <c r="I57" s="45">
        <f>(J57*K57)+(M57*N57)+(O57*P57)+(Q57*R57)</f>
        <v>0</v>
      </c>
      <c r="J57" s="46">
        <f>J56*Y43</f>
        <v>19.14</v>
      </c>
      <c r="K57" s="7"/>
      <c r="L57" s="8"/>
      <c r="M57" s="9"/>
      <c r="N57" s="47">
        <v>0</v>
      </c>
      <c r="O57" s="16"/>
      <c r="P57" s="47">
        <v>0</v>
      </c>
      <c r="Q57" s="16"/>
      <c r="R57" s="47">
        <v>0</v>
      </c>
      <c r="S57" s="48" t="s">
        <v>3</v>
      </c>
      <c r="T57" s="49" t="s">
        <v>20</v>
      </c>
      <c r="U57" s="132" t="s">
        <v>18</v>
      </c>
    </row>
    <row r="58" spans="1:32" ht="20.100000000000001" customHeight="1" x14ac:dyDescent="0.45">
      <c r="A58" s="84"/>
      <c r="B58" s="85"/>
      <c r="C58" s="85"/>
      <c r="D58" s="85"/>
      <c r="E58" s="85"/>
      <c r="F58" s="85"/>
      <c r="G58" s="85"/>
      <c r="H58" s="86"/>
      <c r="I58" s="50">
        <f t="shared" ref="I58:I67" si="0">(J58*K58)+(M58*N58)+(O58*P58)+(Q58*R58)</f>
        <v>0</v>
      </c>
      <c r="J58" s="51">
        <f>J57</f>
        <v>19.14</v>
      </c>
      <c r="K58" s="10"/>
      <c r="L58" s="11"/>
      <c r="M58" s="12"/>
      <c r="N58" s="52">
        <f>N57</f>
        <v>0</v>
      </c>
      <c r="O58" s="17"/>
      <c r="P58" s="52">
        <f>P57</f>
        <v>0</v>
      </c>
      <c r="Q58" s="17"/>
      <c r="R58" s="52">
        <f>R57</f>
        <v>0</v>
      </c>
      <c r="S58" s="53" t="s">
        <v>4</v>
      </c>
      <c r="T58" s="54" t="s">
        <v>21</v>
      </c>
      <c r="U58" s="133"/>
    </row>
    <row r="59" spans="1:32" ht="20.100000000000001" customHeight="1" x14ac:dyDescent="0.45">
      <c r="A59" s="84"/>
      <c r="B59" s="85"/>
      <c r="C59" s="85"/>
      <c r="D59" s="85"/>
      <c r="E59" s="85"/>
      <c r="F59" s="85"/>
      <c r="G59" s="85"/>
      <c r="H59" s="86"/>
      <c r="I59" s="50">
        <f t="shared" si="0"/>
        <v>0</v>
      </c>
      <c r="J59" s="51">
        <f>J57</f>
        <v>19.14</v>
      </c>
      <c r="K59" s="10"/>
      <c r="L59" s="11"/>
      <c r="M59" s="12"/>
      <c r="N59" s="52">
        <f>N57</f>
        <v>0</v>
      </c>
      <c r="O59" s="17"/>
      <c r="P59" s="52">
        <f>P57</f>
        <v>0</v>
      </c>
      <c r="Q59" s="17"/>
      <c r="R59" s="52">
        <f>R57</f>
        <v>0</v>
      </c>
      <c r="S59" s="53" t="s">
        <v>5</v>
      </c>
      <c r="T59" s="54" t="s">
        <v>22</v>
      </c>
      <c r="U59" s="133"/>
    </row>
    <row r="60" spans="1:32" ht="20.100000000000001" customHeight="1" x14ac:dyDescent="0.45">
      <c r="A60" s="84"/>
      <c r="B60" s="85"/>
      <c r="C60" s="85"/>
      <c r="D60" s="85"/>
      <c r="E60" s="85"/>
      <c r="F60" s="85"/>
      <c r="G60" s="85"/>
      <c r="H60" s="86"/>
      <c r="I60" s="50">
        <f t="shared" si="0"/>
        <v>0</v>
      </c>
      <c r="J60" s="51">
        <f>J57</f>
        <v>19.14</v>
      </c>
      <c r="K60" s="10"/>
      <c r="L60" s="11"/>
      <c r="M60" s="12"/>
      <c r="N60" s="52">
        <f>N57</f>
        <v>0</v>
      </c>
      <c r="O60" s="17"/>
      <c r="P60" s="52">
        <f>P57</f>
        <v>0</v>
      </c>
      <c r="Q60" s="17"/>
      <c r="R60" s="52">
        <f>R57</f>
        <v>0</v>
      </c>
      <c r="S60" s="53" t="s">
        <v>6</v>
      </c>
      <c r="T60" s="54" t="s">
        <v>23</v>
      </c>
      <c r="U60" s="133"/>
    </row>
    <row r="61" spans="1:32" ht="20.100000000000001" customHeight="1" x14ac:dyDescent="0.45">
      <c r="A61" s="84"/>
      <c r="B61" s="85"/>
      <c r="C61" s="85"/>
      <c r="D61" s="85"/>
      <c r="E61" s="85"/>
      <c r="F61" s="85"/>
      <c r="G61" s="85"/>
      <c r="H61" s="86"/>
      <c r="I61" s="50">
        <f t="shared" si="0"/>
        <v>0</v>
      </c>
      <c r="J61" s="51">
        <f>J57</f>
        <v>19.14</v>
      </c>
      <c r="K61" s="10"/>
      <c r="L61" s="11"/>
      <c r="M61" s="12"/>
      <c r="N61" s="52">
        <f>N57</f>
        <v>0</v>
      </c>
      <c r="O61" s="17"/>
      <c r="P61" s="52">
        <f>P57</f>
        <v>0</v>
      </c>
      <c r="Q61" s="17"/>
      <c r="R61" s="52">
        <f>R57</f>
        <v>0</v>
      </c>
      <c r="S61" s="53" t="s">
        <v>7</v>
      </c>
      <c r="T61" s="54" t="s">
        <v>24</v>
      </c>
      <c r="U61" s="133"/>
      <c r="Z61" s="55"/>
    </row>
    <row r="62" spans="1:32" ht="20.100000000000001" customHeight="1" x14ac:dyDescent="0.45">
      <c r="A62" s="84"/>
      <c r="B62" s="85"/>
      <c r="C62" s="85"/>
      <c r="D62" s="85"/>
      <c r="E62" s="85"/>
      <c r="F62" s="85"/>
      <c r="G62" s="85"/>
      <c r="H62" s="86"/>
      <c r="I62" s="50">
        <f t="shared" si="0"/>
        <v>0</v>
      </c>
      <c r="J62" s="51">
        <f>J57</f>
        <v>19.14</v>
      </c>
      <c r="K62" s="10"/>
      <c r="L62" s="11"/>
      <c r="M62" s="12"/>
      <c r="N62" s="52">
        <f>N57</f>
        <v>0</v>
      </c>
      <c r="O62" s="17"/>
      <c r="P62" s="52">
        <f>P57</f>
        <v>0</v>
      </c>
      <c r="Q62" s="17"/>
      <c r="R62" s="52">
        <f>R57</f>
        <v>0</v>
      </c>
      <c r="S62" s="53" t="s">
        <v>8</v>
      </c>
      <c r="T62" s="54" t="s">
        <v>25</v>
      </c>
      <c r="U62" s="133"/>
      <c r="AF62" s="1" t="b">
        <v>0</v>
      </c>
    </row>
    <row r="63" spans="1:32" ht="20.100000000000001" customHeight="1" x14ac:dyDescent="0.45">
      <c r="A63" s="84"/>
      <c r="B63" s="85"/>
      <c r="C63" s="85"/>
      <c r="D63" s="85"/>
      <c r="E63" s="85"/>
      <c r="F63" s="85"/>
      <c r="G63" s="85"/>
      <c r="H63" s="86"/>
      <c r="I63" s="50">
        <f t="shared" si="0"/>
        <v>0</v>
      </c>
      <c r="J63" s="51">
        <f>J57*1.2</f>
        <v>22.968</v>
      </c>
      <c r="K63" s="10"/>
      <c r="L63" s="11"/>
      <c r="M63" s="12"/>
      <c r="N63" s="52">
        <f>N57*1.2</f>
        <v>0</v>
      </c>
      <c r="O63" s="17"/>
      <c r="P63" s="52">
        <f>P57*1.2</f>
        <v>0</v>
      </c>
      <c r="Q63" s="17"/>
      <c r="R63" s="52">
        <f>R57*1.2</f>
        <v>0</v>
      </c>
      <c r="S63" s="53" t="s">
        <v>14</v>
      </c>
      <c r="T63" s="54" t="s">
        <v>10</v>
      </c>
      <c r="U63" s="137" t="s">
        <v>19</v>
      </c>
    </row>
    <row r="64" spans="1:32" ht="20.100000000000001" customHeight="1" x14ac:dyDescent="0.45">
      <c r="A64" s="84"/>
      <c r="B64" s="85"/>
      <c r="C64" s="85"/>
      <c r="D64" s="85"/>
      <c r="E64" s="85"/>
      <c r="F64" s="85"/>
      <c r="G64" s="85"/>
      <c r="H64" s="86"/>
      <c r="I64" s="50">
        <f t="shared" si="0"/>
        <v>0</v>
      </c>
      <c r="J64" s="51">
        <f>J57*1.2</f>
        <v>22.968</v>
      </c>
      <c r="K64" s="10"/>
      <c r="L64" s="11"/>
      <c r="M64" s="12"/>
      <c r="N64" s="52">
        <f>N57*1.2</f>
        <v>0</v>
      </c>
      <c r="O64" s="17"/>
      <c r="P64" s="52">
        <f>P57*1.2</f>
        <v>0</v>
      </c>
      <c r="Q64" s="17"/>
      <c r="R64" s="52">
        <f>R57*1.2</f>
        <v>0</v>
      </c>
      <c r="S64" s="53" t="s">
        <v>15</v>
      </c>
      <c r="T64" s="54" t="s">
        <v>11</v>
      </c>
      <c r="U64" s="137"/>
    </row>
    <row r="65" spans="1:30" ht="20.100000000000001" customHeight="1" x14ac:dyDescent="0.45">
      <c r="A65" s="84"/>
      <c r="B65" s="85"/>
      <c r="C65" s="85"/>
      <c r="D65" s="85"/>
      <c r="E65" s="85"/>
      <c r="F65" s="85"/>
      <c r="G65" s="85"/>
      <c r="H65" s="86"/>
      <c r="I65" s="50">
        <f t="shared" si="0"/>
        <v>0</v>
      </c>
      <c r="J65" s="51">
        <f>J57*1.2</f>
        <v>22.968</v>
      </c>
      <c r="K65" s="10"/>
      <c r="L65" s="11"/>
      <c r="M65" s="12"/>
      <c r="N65" s="52">
        <f>N57*1.2</f>
        <v>0</v>
      </c>
      <c r="O65" s="17"/>
      <c r="P65" s="52">
        <f>P57*1.2</f>
        <v>0</v>
      </c>
      <c r="Q65" s="17"/>
      <c r="R65" s="52">
        <f>R57*1.2</f>
        <v>0</v>
      </c>
      <c r="S65" s="53" t="s">
        <v>16</v>
      </c>
      <c r="T65" s="54" t="s">
        <v>91</v>
      </c>
      <c r="U65" s="137"/>
    </row>
    <row r="66" spans="1:30" ht="20.100000000000001" customHeight="1" x14ac:dyDescent="0.45">
      <c r="A66" s="84"/>
      <c r="B66" s="85"/>
      <c r="C66" s="85"/>
      <c r="D66" s="85"/>
      <c r="E66" s="85"/>
      <c r="F66" s="85"/>
      <c r="G66" s="85"/>
      <c r="H66" s="86"/>
      <c r="I66" s="50">
        <f t="shared" si="0"/>
        <v>0</v>
      </c>
      <c r="J66" s="51">
        <f>J57*1.2</f>
        <v>22.968</v>
      </c>
      <c r="K66" s="10"/>
      <c r="L66" s="11"/>
      <c r="M66" s="12"/>
      <c r="N66" s="52">
        <f>N57*1.2</f>
        <v>0</v>
      </c>
      <c r="O66" s="17"/>
      <c r="P66" s="52">
        <f>P57*1.2</f>
        <v>0</v>
      </c>
      <c r="Q66" s="17"/>
      <c r="R66" s="52">
        <f>R57*1.2</f>
        <v>0</v>
      </c>
      <c r="S66" s="53" t="s">
        <v>9</v>
      </c>
      <c r="T66" s="54" t="s">
        <v>12</v>
      </c>
      <c r="U66" s="137"/>
    </row>
    <row r="67" spans="1:30" ht="20.100000000000001" customHeight="1" thickBot="1" x14ac:dyDescent="0.5">
      <c r="A67" s="84"/>
      <c r="B67" s="85"/>
      <c r="C67" s="85"/>
      <c r="D67" s="85"/>
      <c r="E67" s="85"/>
      <c r="F67" s="85"/>
      <c r="G67" s="85"/>
      <c r="H67" s="86"/>
      <c r="I67" s="50">
        <f t="shared" si="0"/>
        <v>0</v>
      </c>
      <c r="J67" s="51">
        <f>J57*1.2</f>
        <v>22.968</v>
      </c>
      <c r="K67" s="13"/>
      <c r="L67" s="14"/>
      <c r="M67" s="15"/>
      <c r="N67" s="56">
        <f>N57*1.2</f>
        <v>0</v>
      </c>
      <c r="O67" s="18"/>
      <c r="P67" s="56">
        <f>P57*1.2</f>
        <v>0</v>
      </c>
      <c r="Q67" s="18"/>
      <c r="R67" s="56">
        <f>R57*1.2</f>
        <v>0</v>
      </c>
      <c r="S67" s="57" t="s">
        <v>17</v>
      </c>
      <c r="T67" s="54" t="s">
        <v>13</v>
      </c>
      <c r="U67" s="138"/>
    </row>
    <row r="68" spans="1:30" ht="20.100000000000001" customHeight="1" thickBot="1" x14ac:dyDescent="0.5">
      <c r="A68" s="84"/>
      <c r="B68" s="85"/>
      <c r="C68" s="85"/>
      <c r="D68" s="85"/>
      <c r="E68" s="85"/>
      <c r="F68" s="85"/>
      <c r="G68" s="85"/>
      <c r="H68" s="86"/>
      <c r="I68" s="58">
        <f>SUM(I57:I67)</f>
        <v>0</v>
      </c>
      <c r="J68" s="319" t="s">
        <v>43</v>
      </c>
      <c r="K68" s="320"/>
      <c r="L68" s="320"/>
      <c r="M68" s="320"/>
      <c r="N68" s="320"/>
      <c r="O68" s="320"/>
      <c r="P68" s="320"/>
      <c r="Q68" s="320"/>
      <c r="R68" s="320"/>
      <c r="S68" s="320"/>
      <c r="T68" s="320"/>
      <c r="U68" s="321"/>
    </row>
    <row r="69" spans="1:30" ht="20.100000000000001" customHeight="1" x14ac:dyDescent="0.45">
      <c r="A69" s="84"/>
      <c r="B69" s="85"/>
      <c r="C69" s="85"/>
      <c r="D69" s="85"/>
      <c r="E69" s="85"/>
      <c r="F69" s="85"/>
      <c r="G69" s="85"/>
      <c r="H69" s="86"/>
      <c r="I69" s="325" t="s">
        <v>41</v>
      </c>
      <c r="J69" s="326"/>
      <c r="K69" s="327"/>
      <c r="L69" s="310"/>
      <c r="M69" s="311"/>
      <c r="N69" s="311"/>
      <c r="O69" s="312"/>
      <c r="P69" s="304" t="s">
        <v>84</v>
      </c>
      <c r="Q69" s="305"/>
      <c r="R69" s="305"/>
      <c r="S69" s="305"/>
      <c r="T69" s="305"/>
      <c r="U69" s="306"/>
    </row>
    <row r="70" spans="1:30" ht="20.100000000000001" customHeight="1" thickBot="1" x14ac:dyDescent="0.5">
      <c r="A70" s="87"/>
      <c r="B70" s="88"/>
      <c r="C70" s="88"/>
      <c r="D70" s="88"/>
      <c r="E70" s="88"/>
      <c r="F70" s="88"/>
      <c r="G70" s="88"/>
      <c r="H70" s="89"/>
      <c r="I70" s="322" t="s">
        <v>42</v>
      </c>
      <c r="J70" s="323"/>
      <c r="K70" s="324"/>
      <c r="L70" s="313"/>
      <c r="M70" s="314"/>
      <c r="N70" s="314"/>
      <c r="O70" s="315"/>
      <c r="P70" s="307"/>
      <c r="Q70" s="308"/>
      <c r="R70" s="308"/>
      <c r="S70" s="308"/>
      <c r="T70" s="308"/>
      <c r="U70" s="309"/>
    </row>
    <row r="71" spans="1:30" ht="3" customHeight="1" thickBot="1" x14ac:dyDescent="0.5">
      <c r="A71" s="90"/>
      <c r="B71" s="90"/>
      <c r="C71" s="90"/>
      <c r="D71" s="90"/>
      <c r="E71" s="90"/>
      <c r="F71" s="90"/>
      <c r="G71" s="90"/>
      <c r="H71" s="90"/>
      <c r="I71" s="90"/>
      <c r="J71" s="90"/>
      <c r="K71" s="90"/>
      <c r="L71" s="90"/>
      <c r="M71" s="90"/>
      <c r="N71" s="90"/>
      <c r="O71" s="90"/>
      <c r="P71" s="90"/>
      <c r="Q71" s="90"/>
      <c r="R71" s="90"/>
      <c r="S71" s="90"/>
      <c r="T71" s="90"/>
      <c r="U71" s="90"/>
    </row>
    <row r="72" spans="1:30" ht="17.25" customHeight="1" thickBot="1" x14ac:dyDescent="0.5">
      <c r="A72" s="91" t="s">
        <v>32</v>
      </c>
      <c r="B72" s="92"/>
      <c r="C72" s="92"/>
      <c r="D72" s="328" t="s">
        <v>99</v>
      </c>
      <c r="E72" s="328"/>
      <c r="F72" s="328"/>
      <c r="G72" s="328"/>
      <c r="H72" s="329"/>
      <c r="I72" s="101" t="s">
        <v>27</v>
      </c>
      <c r="J72" s="104" t="s">
        <v>38</v>
      </c>
      <c r="K72" s="105"/>
      <c r="L72" s="108" t="s">
        <v>39</v>
      </c>
      <c r="M72" s="109"/>
      <c r="N72" s="109"/>
      <c r="O72" s="109"/>
      <c r="P72" s="109"/>
      <c r="Q72" s="109"/>
      <c r="R72" s="110"/>
      <c r="S72" s="111" t="s">
        <v>29</v>
      </c>
      <c r="T72" s="112"/>
      <c r="U72" s="113"/>
    </row>
    <row r="73" spans="1:30" s="33" customFormat="1" ht="17.25" customHeight="1" x14ac:dyDescent="0.45">
      <c r="A73" s="93"/>
      <c r="B73" s="94"/>
      <c r="C73" s="94"/>
      <c r="D73" s="330"/>
      <c r="E73" s="330"/>
      <c r="F73" s="330"/>
      <c r="G73" s="330"/>
      <c r="H73" s="331"/>
      <c r="I73" s="102"/>
      <c r="J73" s="106"/>
      <c r="K73" s="107"/>
      <c r="L73" s="120" t="s">
        <v>34</v>
      </c>
      <c r="M73" s="124"/>
      <c r="N73" s="121"/>
      <c r="O73" s="120" t="s">
        <v>35</v>
      </c>
      <c r="P73" s="121"/>
      <c r="Q73" s="120" t="s">
        <v>36</v>
      </c>
      <c r="R73" s="121"/>
      <c r="S73" s="114"/>
      <c r="T73" s="115"/>
      <c r="U73" s="116"/>
    </row>
    <row r="74" spans="1:30" ht="31.5" customHeight="1" thickBot="1" x14ac:dyDescent="0.5">
      <c r="A74" s="122" t="s">
        <v>113</v>
      </c>
      <c r="B74" s="123"/>
      <c r="C74" s="123"/>
      <c r="D74" s="332"/>
      <c r="E74" s="332"/>
      <c r="F74" s="332"/>
      <c r="G74" s="332"/>
      <c r="H74" s="333"/>
      <c r="I74" s="103"/>
      <c r="J74" s="34" t="s">
        <v>40</v>
      </c>
      <c r="K74" s="35" t="s">
        <v>26</v>
      </c>
      <c r="L74" s="36" t="s">
        <v>33</v>
      </c>
      <c r="M74" s="37" t="s">
        <v>37</v>
      </c>
      <c r="N74" s="38" t="s">
        <v>40</v>
      </c>
      <c r="O74" s="39" t="s">
        <v>37</v>
      </c>
      <c r="P74" s="38" t="s">
        <v>40</v>
      </c>
      <c r="Q74" s="39" t="s">
        <v>37</v>
      </c>
      <c r="R74" s="38" t="s">
        <v>40</v>
      </c>
      <c r="S74" s="117"/>
      <c r="T74" s="118"/>
      <c r="U74" s="119"/>
    </row>
    <row r="75" spans="1:30" s="42" customFormat="1" ht="0.75" hidden="1" customHeight="1" thickBot="1" x14ac:dyDescent="0.5">
      <c r="A75" s="84"/>
      <c r="B75" s="85"/>
      <c r="C75" s="85"/>
      <c r="D75" s="85"/>
      <c r="E75" s="85"/>
      <c r="F75" s="85"/>
      <c r="G75" s="85"/>
      <c r="H75" s="86"/>
      <c r="I75" s="40"/>
      <c r="J75" s="41">
        <v>21.75</v>
      </c>
      <c r="K75" s="127" t="s">
        <v>97</v>
      </c>
      <c r="L75" s="128"/>
      <c r="M75" s="128"/>
      <c r="N75" s="334"/>
      <c r="O75" s="316"/>
      <c r="P75" s="317"/>
      <c r="Q75" s="317"/>
      <c r="R75" s="317"/>
      <c r="S75" s="317"/>
      <c r="T75" s="317"/>
      <c r="U75" s="318"/>
      <c r="W75" s="43"/>
      <c r="X75" s="43"/>
      <c r="AA75" s="44"/>
      <c r="AD75" s="1"/>
    </row>
    <row r="76" spans="1:30" ht="20.100000000000001" customHeight="1" x14ac:dyDescent="0.45">
      <c r="A76" s="84"/>
      <c r="B76" s="85"/>
      <c r="C76" s="85"/>
      <c r="D76" s="85"/>
      <c r="E76" s="85"/>
      <c r="F76" s="85"/>
      <c r="G76" s="85"/>
      <c r="H76" s="86"/>
      <c r="I76" s="45">
        <f>(J76*K76)+(M76*N76)+(O76*P76)+(Q76*R76)</f>
        <v>0</v>
      </c>
      <c r="J76" s="46">
        <f>J75*Y43</f>
        <v>19.14</v>
      </c>
      <c r="K76" s="7"/>
      <c r="L76" s="8"/>
      <c r="M76" s="9"/>
      <c r="N76" s="47">
        <v>0</v>
      </c>
      <c r="O76" s="16"/>
      <c r="P76" s="47">
        <v>0</v>
      </c>
      <c r="Q76" s="16"/>
      <c r="R76" s="47">
        <v>0</v>
      </c>
      <c r="S76" s="48" t="s">
        <v>3</v>
      </c>
      <c r="T76" s="49" t="s">
        <v>20</v>
      </c>
      <c r="U76" s="132" t="s">
        <v>18</v>
      </c>
    </row>
    <row r="77" spans="1:30" ht="20.100000000000001" customHeight="1" x14ac:dyDescent="0.45">
      <c r="A77" s="84"/>
      <c r="B77" s="85"/>
      <c r="C77" s="85"/>
      <c r="D77" s="85"/>
      <c r="E77" s="85"/>
      <c r="F77" s="85"/>
      <c r="G77" s="85"/>
      <c r="H77" s="86"/>
      <c r="I77" s="50">
        <f t="shared" ref="I77:I86" si="1">(J77*K77)+(M77*N77)+(O77*P77)+(Q77*R77)</f>
        <v>0</v>
      </c>
      <c r="J77" s="51">
        <f>J76</f>
        <v>19.14</v>
      </c>
      <c r="K77" s="10"/>
      <c r="L77" s="11"/>
      <c r="M77" s="12"/>
      <c r="N77" s="52">
        <f>N76</f>
        <v>0</v>
      </c>
      <c r="O77" s="17"/>
      <c r="P77" s="52">
        <f>P76</f>
        <v>0</v>
      </c>
      <c r="Q77" s="17"/>
      <c r="R77" s="52">
        <f>R76</f>
        <v>0</v>
      </c>
      <c r="S77" s="53" t="s">
        <v>4</v>
      </c>
      <c r="T77" s="54" t="s">
        <v>21</v>
      </c>
      <c r="U77" s="133"/>
    </row>
    <row r="78" spans="1:30" ht="20.100000000000001" customHeight="1" x14ac:dyDescent="0.45">
      <c r="A78" s="84"/>
      <c r="B78" s="85"/>
      <c r="C78" s="85"/>
      <c r="D78" s="85"/>
      <c r="E78" s="85"/>
      <c r="F78" s="85"/>
      <c r="G78" s="85"/>
      <c r="H78" s="86"/>
      <c r="I78" s="50">
        <f t="shared" si="1"/>
        <v>0</v>
      </c>
      <c r="J78" s="51">
        <f>J76</f>
        <v>19.14</v>
      </c>
      <c r="K78" s="10"/>
      <c r="L78" s="11"/>
      <c r="M78" s="12"/>
      <c r="N78" s="52">
        <f>N76</f>
        <v>0</v>
      </c>
      <c r="O78" s="17"/>
      <c r="P78" s="52">
        <f>P76</f>
        <v>0</v>
      </c>
      <c r="Q78" s="17"/>
      <c r="R78" s="52">
        <f>R76</f>
        <v>0</v>
      </c>
      <c r="S78" s="53" t="s">
        <v>5</v>
      </c>
      <c r="T78" s="54" t="s">
        <v>22</v>
      </c>
      <c r="U78" s="133"/>
    </row>
    <row r="79" spans="1:30" ht="20.100000000000001" customHeight="1" x14ac:dyDescent="0.45">
      <c r="A79" s="84"/>
      <c r="B79" s="85"/>
      <c r="C79" s="85"/>
      <c r="D79" s="85"/>
      <c r="E79" s="85"/>
      <c r="F79" s="85"/>
      <c r="G79" s="85"/>
      <c r="H79" s="86"/>
      <c r="I79" s="50">
        <f t="shared" si="1"/>
        <v>0</v>
      </c>
      <c r="J79" s="51">
        <f>J76</f>
        <v>19.14</v>
      </c>
      <c r="K79" s="10"/>
      <c r="L79" s="11"/>
      <c r="M79" s="12"/>
      <c r="N79" s="52">
        <f>N76</f>
        <v>0</v>
      </c>
      <c r="O79" s="17"/>
      <c r="P79" s="52">
        <f>P76</f>
        <v>0</v>
      </c>
      <c r="Q79" s="17"/>
      <c r="R79" s="52">
        <f>R76</f>
        <v>0</v>
      </c>
      <c r="S79" s="53" t="s">
        <v>6</v>
      </c>
      <c r="T79" s="54" t="s">
        <v>23</v>
      </c>
      <c r="U79" s="133"/>
    </row>
    <row r="80" spans="1:30" ht="20.100000000000001" customHeight="1" x14ac:dyDescent="0.45">
      <c r="A80" s="84"/>
      <c r="B80" s="85"/>
      <c r="C80" s="85"/>
      <c r="D80" s="85"/>
      <c r="E80" s="85"/>
      <c r="F80" s="85"/>
      <c r="G80" s="85"/>
      <c r="H80" s="86"/>
      <c r="I80" s="50">
        <f t="shared" si="1"/>
        <v>0</v>
      </c>
      <c r="J80" s="51">
        <f>J76</f>
        <v>19.14</v>
      </c>
      <c r="K80" s="10"/>
      <c r="L80" s="11"/>
      <c r="M80" s="12"/>
      <c r="N80" s="52">
        <f>N76</f>
        <v>0</v>
      </c>
      <c r="O80" s="17"/>
      <c r="P80" s="52">
        <f>P76</f>
        <v>0</v>
      </c>
      <c r="Q80" s="17"/>
      <c r="R80" s="52">
        <f>R76</f>
        <v>0</v>
      </c>
      <c r="S80" s="53" t="s">
        <v>7</v>
      </c>
      <c r="T80" s="54" t="s">
        <v>24</v>
      </c>
      <c r="U80" s="133"/>
      <c r="Z80" s="55"/>
    </row>
    <row r="81" spans="1:32" ht="20.100000000000001" customHeight="1" x14ac:dyDescent="0.45">
      <c r="A81" s="84"/>
      <c r="B81" s="85"/>
      <c r="C81" s="85"/>
      <c r="D81" s="85"/>
      <c r="E81" s="85"/>
      <c r="F81" s="85"/>
      <c r="G81" s="85"/>
      <c r="H81" s="86"/>
      <c r="I81" s="50">
        <f t="shared" si="1"/>
        <v>0</v>
      </c>
      <c r="J81" s="51">
        <f>J76</f>
        <v>19.14</v>
      </c>
      <c r="K81" s="10"/>
      <c r="L81" s="11"/>
      <c r="M81" s="12"/>
      <c r="N81" s="52">
        <f>N76</f>
        <v>0</v>
      </c>
      <c r="O81" s="17"/>
      <c r="P81" s="52">
        <f>P76</f>
        <v>0</v>
      </c>
      <c r="Q81" s="17"/>
      <c r="R81" s="52">
        <f>R76</f>
        <v>0</v>
      </c>
      <c r="S81" s="53" t="s">
        <v>8</v>
      </c>
      <c r="T81" s="54" t="s">
        <v>25</v>
      </c>
      <c r="U81" s="133"/>
      <c r="AF81" s="1" t="b">
        <v>0</v>
      </c>
    </row>
    <row r="82" spans="1:32" ht="20.100000000000001" customHeight="1" x14ac:dyDescent="0.45">
      <c r="A82" s="84"/>
      <c r="B82" s="85"/>
      <c r="C82" s="85"/>
      <c r="D82" s="85"/>
      <c r="E82" s="85"/>
      <c r="F82" s="85"/>
      <c r="G82" s="85"/>
      <c r="H82" s="86"/>
      <c r="I82" s="50">
        <f t="shared" si="1"/>
        <v>0</v>
      </c>
      <c r="J82" s="51">
        <f>J76*1.2</f>
        <v>22.968</v>
      </c>
      <c r="K82" s="10"/>
      <c r="L82" s="11"/>
      <c r="M82" s="12"/>
      <c r="N82" s="52">
        <f>N76*1.2</f>
        <v>0</v>
      </c>
      <c r="O82" s="17"/>
      <c r="P82" s="52">
        <f>P76*1.2</f>
        <v>0</v>
      </c>
      <c r="Q82" s="17"/>
      <c r="R82" s="52">
        <f>R76*1.2</f>
        <v>0</v>
      </c>
      <c r="S82" s="53" t="s">
        <v>14</v>
      </c>
      <c r="T82" s="54" t="s">
        <v>10</v>
      </c>
      <c r="U82" s="137" t="s">
        <v>19</v>
      </c>
    </row>
    <row r="83" spans="1:32" ht="20.100000000000001" customHeight="1" x14ac:dyDescent="0.45">
      <c r="A83" s="84"/>
      <c r="B83" s="85"/>
      <c r="C83" s="85"/>
      <c r="D83" s="85"/>
      <c r="E83" s="85"/>
      <c r="F83" s="85"/>
      <c r="G83" s="85"/>
      <c r="H83" s="86"/>
      <c r="I83" s="50">
        <f t="shared" si="1"/>
        <v>0</v>
      </c>
      <c r="J83" s="51">
        <f>J76*1.2</f>
        <v>22.968</v>
      </c>
      <c r="K83" s="10"/>
      <c r="L83" s="11"/>
      <c r="M83" s="12"/>
      <c r="N83" s="52">
        <f>N76*1.2</f>
        <v>0</v>
      </c>
      <c r="O83" s="17"/>
      <c r="P83" s="52">
        <f>P76*1.2</f>
        <v>0</v>
      </c>
      <c r="Q83" s="17"/>
      <c r="R83" s="52">
        <f>R76*1.2</f>
        <v>0</v>
      </c>
      <c r="S83" s="53" t="s">
        <v>15</v>
      </c>
      <c r="T83" s="54" t="s">
        <v>11</v>
      </c>
      <c r="U83" s="137"/>
    </row>
    <row r="84" spans="1:32" ht="20.100000000000001" customHeight="1" x14ac:dyDescent="0.45">
      <c r="A84" s="84"/>
      <c r="B84" s="85"/>
      <c r="C84" s="85"/>
      <c r="D84" s="85"/>
      <c r="E84" s="85"/>
      <c r="F84" s="85"/>
      <c r="G84" s="85"/>
      <c r="H84" s="86"/>
      <c r="I84" s="50">
        <f t="shared" si="1"/>
        <v>0</v>
      </c>
      <c r="J84" s="51">
        <f>J76*1.2</f>
        <v>22.968</v>
      </c>
      <c r="K84" s="10"/>
      <c r="L84" s="11"/>
      <c r="M84" s="12"/>
      <c r="N84" s="52">
        <f>N76*1.2</f>
        <v>0</v>
      </c>
      <c r="O84" s="17"/>
      <c r="P84" s="52">
        <f>P76*1.2</f>
        <v>0</v>
      </c>
      <c r="Q84" s="17"/>
      <c r="R84" s="52">
        <f>R76*1.2</f>
        <v>0</v>
      </c>
      <c r="S84" s="53" t="s">
        <v>16</v>
      </c>
      <c r="T84" s="54" t="s">
        <v>91</v>
      </c>
      <c r="U84" s="137"/>
    </row>
    <row r="85" spans="1:32" ht="20.100000000000001" customHeight="1" x14ac:dyDescent="0.45">
      <c r="A85" s="84"/>
      <c r="B85" s="85"/>
      <c r="C85" s="85"/>
      <c r="D85" s="85"/>
      <c r="E85" s="85"/>
      <c r="F85" s="85"/>
      <c r="G85" s="85"/>
      <c r="H85" s="86"/>
      <c r="I85" s="50">
        <f t="shared" si="1"/>
        <v>0</v>
      </c>
      <c r="J85" s="51">
        <f>J76*1.2</f>
        <v>22.968</v>
      </c>
      <c r="K85" s="10"/>
      <c r="L85" s="11"/>
      <c r="M85" s="12"/>
      <c r="N85" s="52">
        <f>N76*1.2</f>
        <v>0</v>
      </c>
      <c r="O85" s="17"/>
      <c r="P85" s="52">
        <f>P76*1.2</f>
        <v>0</v>
      </c>
      <c r="Q85" s="17"/>
      <c r="R85" s="52">
        <f>R76*1.2</f>
        <v>0</v>
      </c>
      <c r="S85" s="53" t="s">
        <v>9</v>
      </c>
      <c r="T85" s="54" t="s">
        <v>12</v>
      </c>
      <c r="U85" s="137"/>
    </row>
    <row r="86" spans="1:32" ht="20.100000000000001" customHeight="1" thickBot="1" x14ac:dyDescent="0.5">
      <c r="A86" s="84"/>
      <c r="B86" s="85"/>
      <c r="C86" s="85"/>
      <c r="D86" s="85"/>
      <c r="E86" s="85"/>
      <c r="F86" s="85"/>
      <c r="G86" s="85"/>
      <c r="H86" s="86"/>
      <c r="I86" s="50">
        <f t="shared" si="1"/>
        <v>0</v>
      </c>
      <c r="J86" s="51">
        <f>J76*1.2</f>
        <v>22.968</v>
      </c>
      <c r="K86" s="13"/>
      <c r="L86" s="14"/>
      <c r="M86" s="15"/>
      <c r="N86" s="56">
        <f>N76*1.2</f>
        <v>0</v>
      </c>
      <c r="O86" s="18"/>
      <c r="P86" s="56">
        <f>P76*1.2</f>
        <v>0</v>
      </c>
      <c r="Q86" s="18"/>
      <c r="R86" s="56">
        <f>R76*1.2</f>
        <v>0</v>
      </c>
      <c r="S86" s="57" t="s">
        <v>17</v>
      </c>
      <c r="T86" s="54" t="s">
        <v>13</v>
      </c>
      <c r="U86" s="138"/>
    </row>
    <row r="87" spans="1:32" ht="20.100000000000001" customHeight="1" thickBot="1" x14ac:dyDescent="0.5">
      <c r="A87" s="84"/>
      <c r="B87" s="85"/>
      <c r="C87" s="85"/>
      <c r="D87" s="85"/>
      <c r="E87" s="85"/>
      <c r="F87" s="85"/>
      <c r="G87" s="85"/>
      <c r="H87" s="86"/>
      <c r="I87" s="58">
        <f>SUM(I76:I86)</f>
        <v>0</v>
      </c>
      <c r="J87" s="319" t="s">
        <v>43</v>
      </c>
      <c r="K87" s="320"/>
      <c r="L87" s="320"/>
      <c r="M87" s="320"/>
      <c r="N87" s="320"/>
      <c r="O87" s="320"/>
      <c r="P87" s="320"/>
      <c r="Q87" s="320"/>
      <c r="R87" s="320"/>
      <c r="S87" s="320"/>
      <c r="T87" s="320"/>
      <c r="U87" s="321"/>
    </row>
    <row r="88" spans="1:32" ht="20.100000000000001" customHeight="1" x14ac:dyDescent="0.45">
      <c r="A88" s="84"/>
      <c r="B88" s="85"/>
      <c r="C88" s="85"/>
      <c r="D88" s="85"/>
      <c r="E88" s="85"/>
      <c r="F88" s="85"/>
      <c r="G88" s="85"/>
      <c r="H88" s="86"/>
      <c r="I88" s="325" t="s">
        <v>41</v>
      </c>
      <c r="J88" s="326"/>
      <c r="K88" s="327"/>
      <c r="L88" s="310"/>
      <c r="M88" s="311"/>
      <c r="N88" s="311"/>
      <c r="O88" s="312"/>
      <c r="P88" s="304" t="s">
        <v>84</v>
      </c>
      <c r="Q88" s="305"/>
      <c r="R88" s="305"/>
      <c r="S88" s="305"/>
      <c r="T88" s="305"/>
      <c r="U88" s="306"/>
    </row>
    <row r="89" spans="1:32" ht="20.100000000000001" customHeight="1" thickBot="1" x14ac:dyDescent="0.5">
      <c r="A89" s="87"/>
      <c r="B89" s="88"/>
      <c r="C89" s="88"/>
      <c r="D89" s="88"/>
      <c r="E89" s="88"/>
      <c r="F89" s="88"/>
      <c r="G89" s="88"/>
      <c r="H89" s="89"/>
      <c r="I89" s="322" t="s">
        <v>42</v>
      </c>
      <c r="J89" s="323"/>
      <c r="K89" s="324"/>
      <c r="L89" s="313"/>
      <c r="M89" s="314"/>
      <c r="N89" s="314"/>
      <c r="O89" s="315"/>
      <c r="P89" s="307"/>
      <c r="Q89" s="308"/>
      <c r="R89" s="308"/>
      <c r="S89" s="308"/>
      <c r="T89" s="308"/>
      <c r="U89" s="309"/>
    </row>
    <row r="90" spans="1:32" ht="4.5" customHeight="1" thickBot="1" x14ac:dyDescent="0.5">
      <c r="A90" s="90"/>
      <c r="B90" s="90"/>
      <c r="C90" s="90"/>
      <c r="D90" s="90"/>
      <c r="E90" s="90"/>
      <c r="F90" s="90"/>
      <c r="G90" s="90"/>
      <c r="H90" s="90"/>
      <c r="I90" s="90"/>
      <c r="J90" s="90"/>
      <c r="K90" s="90"/>
      <c r="L90" s="90"/>
      <c r="M90" s="90"/>
      <c r="N90" s="90"/>
      <c r="O90" s="90"/>
      <c r="P90" s="90"/>
      <c r="Q90" s="90"/>
      <c r="R90" s="90"/>
      <c r="S90" s="90"/>
      <c r="T90" s="90"/>
      <c r="U90" s="90"/>
    </row>
    <row r="91" spans="1:32" ht="17.25" customHeight="1" thickBot="1" x14ac:dyDescent="0.5">
      <c r="A91" s="91" t="s">
        <v>32</v>
      </c>
      <c r="B91" s="92"/>
      <c r="C91" s="92"/>
      <c r="D91" s="328" t="s">
        <v>100</v>
      </c>
      <c r="E91" s="328"/>
      <c r="F91" s="328"/>
      <c r="G91" s="328"/>
      <c r="H91" s="329"/>
      <c r="I91" s="101" t="s">
        <v>27</v>
      </c>
      <c r="J91" s="104" t="s">
        <v>38</v>
      </c>
      <c r="K91" s="105"/>
      <c r="L91" s="108" t="s">
        <v>39</v>
      </c>
      <c r="M91" s="109"/>
      <c r="N91" s="109"/>
      <c r="O91" s="109"/>
      <c r="P91" s="109"/>
      <c r="Q91" s="109"/>
      <c r="R91" s="110"/>
      <c r="S91" s="111" t="s">
        <v>29</v>
      </c>
      <c r="T91" s="112"/>
      <c r="U91" s="113"/>
    </row>
    <row r="92" spans="1:32" s="33" customFormat="1" ht="17.25" customHeight="1" x14ac:dyDescent="0.45">
      <c r="A92" s="93"/>
      <c r="B92" s="94"/>
      <c r="C92" s="94"/>
      <c r="D92" s="330"/>
      <c r="E92" s="330"/>
      <c r="F92" s="330"/>
      <c r="G92" s="330"/>
      <c r="H92" s="331"/>
      <c r="I92" s="102"/>
      <c r="J92" s="106"/>
      <c r="K92" s="107"/>
      <c r="L92" s="120" t="s">
        <v>34</v>
      </c>
      <c r="M92" s="124"/>
      <c r="N92" s="121"/>
      <c r="O92" s="120" t="s">
        <v>35</v>
      </c>
      <c r="P92" s="121"/>
      <c r="Q92" s="120" t="s">
        <v>36</v>
      </c>
      <c r="R92" s="121"/>
      <c r="S92" s="114"/>
      <c r="T92" s="115"/>
      <c r="U92" s="116"/>
    </row>
    <row r="93" spans="1:32" ht="32.25" customHeight="1" thickBot="1" x14ac:dyDescent="0.5">
      <c r="A93" s="122" t="s">
        <v>114</v>
      </c>
      <c r="B93" s="123"/>
      <c r="C93" s="123"/>
      <c r="D93" s="332"/>
      <c r="E93" s="332"/>
      <c r="F93" s="332"/>
      <c r="G93" s="332"/>
      <c r="H93" s="333"/>
      <c r="I93" s="103"/>
      <c r="J93" s="34" t="s">
        <v>40</v>
      </c>
      <c r="K93" s="35" t="s">
        <v>26</v>
      </c>
      <c r="L93" s="36" t="s">
        <v>33</v>
      </c>
      <c r="M93" s="37" t="s">
        <v>37</v>
      </c>
      <c r="N93" s="38" t="s">
        <v>40</v>
      </c>
      <c r="O93" s="39" t="s">
        <v>37</v>
      </c>
      <c r="P93" s="38" t="s">
        <v>40</v>
      </c>
      <c r="Q93" s="39" t="s">
        <v>37</v>
      </c>
      <c r="R93" s="38" t="s">
        <v>40</v>
      </c>
      <c r="S93" s="117"/>
      <c r="T93" s="118"/>
      <c r="U93" s="119"/>
    </row>
    <row r="94" spans="1:32" s="42" customFormat="1" ht="13.5" hidden="1" customHeight="1" thickBot="1" x14ac:dyDescent="0.5">
      <c r="A94" s="84"/>
      <c r="B94" s="85"/>
      <c r="C94" s="85"/>
      <c r="D94" s="85"/>
      <c r="E94" s="85"/>
      <c r="F94" s="85"/>
      <c r="G94" s="85"/>
      <c r="H94" s="86"/>
      <c r="I94" s="40"/>
      <c r="J94" s="41">
        <v>21.75</v>
      </c>
      <c r="K94" s="127" t="s">
        <v>97</v>
      </c>
      <c r="L94" s="128"/>
      <c r="M94" s="128"/>
      <c r="N94" s="334"/>
      <c r="O94" s="316"/>
      <c r="P94" s="317"/>
      <c r="Q94" s="317"/>
      <c r="R94" s="317"/>
      <c r="S94" s="317"/>
      <c r="T94" s="317"/>
      <c r="U94" s="318"/>
      <c r="W94" s="43"/>
      <c r="X94" s="43"/>
      <c r="AA94" s="44"/>
      <c r="AD94" s="1"/>
    </row>
    <row r="95" spans="1:32" ht="20.100000000000001" customHeight="1" x14ac:dyDescent="0.45">
      <c r="A95" s="84"/>
      <c r="B95" s="85"/>
      <c r="C95" s="85"/>
      <c r="D95" s="85"/>
      <c r="E95" s="85"/>
      <c r="F95" s="85"/>
      <c r="G95" s="85"/>
      <c r="H95" s="86"/>
      <c r="I95" s="45">
        <f>(J95*K95)+(M95*N95)+(O95*P95)+(Q95*R95)</f>
        <v>0</v>
      </c>
      <c r="J95" s="46">
        <f>J94*Y43</f>
        <v>19.14</v>
      </c>
      <c r="K95" s="7"/>
      <c r="L95" s="8"/>
      <c r="M95" s="9"/>
      <c r="N95" s="47">
        <v>0</v>
      </c>
      <c r="O95" s="16"/>
      <c r="P95" s="47">
        <v>0</v>
      </c>
      <c r="Q95" s="16"/>
      <c r="R95" s="47">
        <v>0</v>
      </c>
      <c r="S95" s="48" t="s">
        <v>3</v>
      </c>
      <c r="T95" s="49" t="s">
        <v>20</v>
      </c>
      <c r="U95" s="132" t="s">
        <v>18</v>
      </c>
    </row>
    <row r="96" spans="1:32" ht="20.100000000000001" customHeight="1" x14ac:dyDescent="0.45">
      <c r="A96" s="84"/>
      <c r="B96" s="85"/>
      <c r="C96" s="85"/>
      <c r="D96" s="85"/>
      <c r="E96" s="85"/>
      <c r="F96" s="85"/>
      <c r="G96" s="85"/>
      <c r="H96" s="86"/>
      <c r="I96" s="50">
        <f t="shared" ref="I96:I105" si="2">(J96*K96)+(M96*N96)+(O96*P96)+(Q96*R96)</f>
        <v>0</v>
      </c>
      <c r="J96" s="51">
        <f>J95</f>
        <v>19.14</v>
      </c>
      <c r="K96" s="10"/>
      <c r="L96" s="11"/>
      <c r="M96" s="12"/>
      <c r="N96" s="52">
        <f>N95</f>
        <v>0</v>
      </c>
      <c r="O96" s="17"/>
      <c r="P96" s="52">
        <f>P95</f>
        <v>0</v>
      </c>
      <c r="Q96" s="17"/>
      <c r="R96" s="52">
        <f>R95</f>
        <v>0</v>
      </c>
      <c r="S96" s="53" t="s">
        <v>4</v>
      </c>
      <c r="T96" s="54" t="s">
        <v>21</v>
      </c>
      <c r="U96" s="133"/>
    </row>
    <row r="97" spans="1:32" ht="20.100000000000001" customHeight="1" x14ac:dyDescent="0.45">
      <c r="A97" s="84"/>
      <c r="B97" s="85"/>
      <c r="C97" s="85"/>
      <c r="D97" s="85"/>
      <c r="E97" s="85"/>
      <c r="F97" s="85"/>
      <c r="G97" s="85"/>
      <c r="H97" s="86"/>
      <c r="I97" s="50">
        <f t="shared" si="2"/>
        <v>0</v>
      </c>
      <c r="J97" s="51">
        <f>J95</f>
        <v>19.14</v>
      </c>
      <c r="K97" s="10"/>
      <c r="L97" s="11"/>
      <c r="M97" s="12"/>
      <c r="N97" s="52">
        <f>N95</f>
        <v>0</v>
      </c>
      <c r="O97" s="17"/>
      <c r="P97" s="52">
        <f>P95</f>
        <v>0</v>
      </c>
      <c r="Q97" s="17"/>
      <c r="R97" s="52">
        <f>R95</f>
        <v>0</v>
      </c>
      <c r="S97" s="53" t="s">
        <v>5</v>
      </c>
      <c r="T97" s="54" t="s">
        <v>22</v>
      </c>
      <c r="U97" s="133"/>
    </row>
    <row r="98" spans="1:32" ht="20.100000000000001" customHeight="1" x14ac:dyDescent="0.45">
      <c r="A98" s="84"/>
      <c r="B98" s="85"/>
      <c r="C98" s="85"/>
      <c r="D98" s="85"/>
      <c r="E98" s="85"/>
      <c r="F98" s="85"/>
      <c r="G98" s="85"/>
      <c r="H98" s="86"/>
      <c r="I98" s="50">
        <f t="shared" si="2"/>
        <v>0</v>
      </c>
      <c r="J98" s="51">
        <f>J95</f>
        <v>19.14</v>
      </c>
      <c r="K98" s="10"/>
      <c r="L98" s="11"/>
      <c r="M98" s="12"/>
      <c r="N98" s="52">
        <f>N95</f>
        <v>0</v>
      </c>
      <c r="O98" s="17"/>
      <c r="P98" s="52">
        <f>P95</f>
        <v>0</v>
      </c>
      <c r="Q98" s="17"/>
      <c r="R98" s="52">
        <f>R95</f>
        <v>0</v>
      </c>
      <c r="S98" s="53" t="s">
        <v>6</v>
      </c>
      <c r="T98" s="54" t="s">
        <v>23</v>
      </c>
      <c r="U98" s="133"/>
    </row>
    <row r="99" spans="1:32" ht="20.100000000000001" customHeight="1" x14ac:dyDescent="0.45">
      <c r="A99" s="84"/>
      <c r="B99" s="85"/>
      <c r="C99" s="85"/>
      <c r="D99" s="85"/>
      <c r="E99" s="85"/>
      <c r="F99" s="85"/>
      <c r="G99" s="85"/>
      <c r="H99" s="86"/>
      <c r="I99" s="50">
        <f t="shared" si="2"/>
        <v>0</v>
      </c>
      <c r="J99" s="51">
        <f>J95</f>
        <v>19.14</v>
      </c>
      <c r="K99" s="10"/>
      <c r="L99" s="11"/>
      <c r="M99" s="12"/>
      <c r="N99" s="52">
        <f>N95</f>
        <v>0</v>
      </c>
      <c r="O99" s="17"/>
      <c r="P99" s="52">
        <f>P95</f>
        <v>0</v>
      </c>
      <c r="Q99" s="17"/>
      <c r="R99" s="52">
        <f>R95</f>
        <v>0</v>
      </c>
      <c r="S99" s="53" t="s">
        <v>7</v>
      </c>
      <c r="T99" s="54" t="s">
        <v>24</v>
      </c>
      <c r="U99" s="133"/>
      <c r="Z99" s="55"/>
    </row>
    <row r="100" spans="1:32" ht="20.100000000000001" customHeight="1" x14ac:dyDescent="0.45">
      <c r="A100" s="84"/>
      <c r="B100" s="85"/>
      <c r="C100" s="85"/>
      <c r="D100" s="85"/>
      <c r="E100" s="85"/>
      <c r="F100" s="85"/>
      <c r="G100" s="85"/>
      <c r="H100" s="86"/>
      <c r="I100" s="50">
        <f t="shared" si="2"/>
        <v>0</v>
      </c>
      <c r="J100" s="51">
        <f>J95</f>
        <v>19.14</v>
      </c>
      <c r="K100" s="10"/>
      <c r="L100" s="11"/>
      <c r="M100" s="12"/>
      <c r="N100" s="52">
        <f>N95</f>
        <v>0</v>
      </c>
      <c r="O100" s="17"/>
      <c r="P100" s="52">
        <f>P95</f>
        <v>0</v>
      </c>
      <c r="Q100" s="17"/>
      <c r="R100" s="52">
        <f>R95</f>
        <v>0</v>
      </c>
      <c r="S100" s="53" t="s">
        <v>8</v>
      </c>
      <c r="T100" s="54" t="s">
        <v>25</v>
      </c>
      <c r="U100" s="133"/>
      <c r="AF100" s="1" t="b">
        <v>0</v>
      </c>
    </row>
    <row r="101" spans="1:32" ht="20.100000000000001" customHeight="1" x14ac:dyDescent="0.45">
      <c r="A101" s="84"/>
      <c r="B101" s="85"/>
      <c r="C101" s="85"/>
      <c r="D101" s="85"/>
      <c r="E101" s="85"/>
      <c r="F101" s="85"/>
      <c r="G101" s="85"/>
      <c r="H101" s="86"/>
      <c r="I101" s="50">
        <f t="shared" si="2"/>
        <v>0</v>
      </c>
      <c r="J101" s="51">
        <f>J95*1.2</f>
        <v>22.968</v>
      </c>
      <c r="K101" s="10"/>
      <c r="L101" s="11"/>
      <c r="M101" s="12"/>
      <c r="N101" s="52">
        <f>N95*1.2</f>
        <v>0</v>
      </c>
      <c r="O101" s="17"/>
      <c r="P101" s="52">
        <f>P95*1.2</f>
        <v>0</v>
      </c>
      <c r="Q101" s="17"/>
      <c r="R101" s="52">
        <f>R95*1.2</f>
        <v>0</v>
      </c>
      <c r="S101" s="53" t="s">
        <v>14</v>
      </c>
      <c r="T101" s="54" t="s">
        <v>10</v>
      </c>
      <c r="U101" s="137" t="s">
        <v>19</v>
      </c>
    </row>
    <row r="102" spans="1:32" ht="20.100000000000001" customHeight="1" x14ac:dyDescent="0.45">
      <c r="A102" s="84"/>
      <c r="B102" s="85"/>
      <c r="C102" s="85"/>
      <c r="D102" s="85"/>
      <c r="E102" s="85"/>
      <c r="F102" s="85"/>
      <c r="G102" s="85"/>
      <c r="H102" s="86"/>
      <c r="I102" s="50">
        <f t="shared" si="2"/>
        <v>0</v>
      </c>
      <c r="J102" s="51">
        <f>J95*1.2</f>
        <v>22.968</v>
      </c>
      <c r="K102" s="10"/>
      <c r="L102" s="11"/>
      <c r="M102" s="12"/>
      <c r="N102" s="52">
        <f>N95*1.2</f>
        <v>0</v>
      </c>
      <c r="O102" s="17"/>
      <c r="P102" s="52">
        <f>P95*1.2</f>
        <v>0</v>
      </c>
      <c r="Q102" s="17"/>
      <c r="R102" s="52">
        <f>R95*1.2</f>
        <v>0</v>
      </c>
      <c r="S102" s="53" t="s">
        <v>15</v>
      </c>
      <c r="T102" s="54" t="s">
        <v>11</v>
      </c>
      <c r="U102" s="137"/>
    </row>
    <row r="103" spans="1:32" ht="20.100000000000001" customHeight="1" x14ac:dyDescent="0.45">
      <c r="A103" s="84"/>
      <c r="B103" s="85"/>
      <c r="C103" s="85"/>
      <c r="D103" s="85"/>
      <c r="E103" s="85"/>
      <c r="F103" s="85"/>
      <c r="G103" s="85"/>
      <c r="H103" s="86"/>
      <c r="I103" s="50">
        <f t="shared" si="2"/>
        <v>0</v>
      </c>
      <c r="J103" s="51">
        <f>J95*1.2</f>
        <v>22.968</v>
      </c>
      <c r="K103" s="10"/>
      <c r="L103" s="11"/>
      <c r="M103" s="12"/>
      <c r="N103" s="52">
        <f>N95*1.2</f>
        <v>0</v>
      </c>
      <c r="O103" s="17"/>
      <c r="P103" s="52">
        <f>P95*1.2</f>
        <v>0</v>
      </c>
      <c r="Q103" s="17"/>
      <c r="R103" s="52">
        <f>R95*1.2</f>
        <v>0</v>
      </c>
      <c r="S103" s="53" t="s">
        <v>16</v>
      </c>
      <c r="T103" s="54" t="s">
        <v>91</v>
      </c>
      <c r="U103" s="137"/>
    </row>
    <row r="104" spans="1:32" ht="20.100000000000001" customHeight="1" x14ac:dyDescent="0.45">
      <c r="A104" s="84"/>
      <c r="B104" s="85"/>
      <c r="C104" s="85"/>
      <c r="D104" s="85"/>
      <c r="E104" s="85"/>
      <c r="F104" s="85"/>
      <c r="G104" s="85"/>
      <c r="H104" s="86"/>
      <c r="I104" s="50">
        <f t="shared" si="2"/>
        <v>0</v>
      </c>
      <c r="J104" s="51">
        <f>J95*1.2</f>
        <v>22.968</v>
      </c>
      <c r="K104" s="10"/>
      <c r="L104" s="11"/>
      <c r="M104" s="12"/>
      <c r="N104" s="52">
        <f>N95*1.2</f>
        <v>0</v>
      </c>
      <c r="O104" s="17"/>
      <c r="P104" s="52">
        <f>P95*1.2</f>
        <v>0</v>
      </c>
      <c r="Q104" s="17"/>
      <c r="R104" s="52">
        <f>R95*1.2</f>
        <v>0</v>
      </c>
      <c r="S104" s="53" t="s">
        <v>9</v>
      </c>
      <c r="T104" s="54" t="s">
        <v>12</v>
      </c>
      <c r="U104" s="137"/>
    </row>
    <row r="105" spans="1:32" ht="20.100000000000001" customHeight="1" thickBot="1" x14ac:dyDescent="0.5">
      <c r="A105" s="84"/>
      <c r="B105" s="85"/>
      <c r="C105" s="85"/>
      <c r="D105" s="85"/>
      <c r="E105" s="85"/>
      <c r="F105" s="85"/>
      <c r="G105" s="85"/>
      <c r="H105" s="86"/>
      <c r="I105" s="50">
        <f t="shared" si="2"/>
        <v>0</v>
      </c>
      <c r="J105" s="51">
        <f>J95*1.2</f>
        <v>22.968</v>
      </c>
      <c r="K105" s="13"/>
      <c r="L105" s="14"/>
      <c r="M105" s="15"/>
      <c r="N105" s="56">
        <f>N95*1.2</f>
        <v>0</v>
      </c>
      <c r="O105" s="18"/>
      <c r="P105" s="56">
        <f>P95*1.2</f>
        <v>0</v>
      </c>
      <c r="Q105" s="18"/>
      <c r="R105" s="56">
        <f>R95*1.2</f>
        <v>0</v>
      </c>
      <c r="S105" s="57" t="s">
        <v>17</v>
      </c>
      <c r="T105" s="54" t="s">
        <v>13</v>
      </c>
      <c r="U105" s="138"/>
    </row>
    <row r="106" spans="1:32" ht="20.100000000000001" customHeight="1" thickBot="1" x14ac:dyDescent="0.5">
      <c r="A106" s="84"/>
      <c r="B106" s="85"/>
      <c r="C106" s="85"/>
      <c r="D106" s="85"/>
      <c r="E106" s="85"/>
      <c r="F106" s="85"/>
      <c r="G106" s="85"/>
      <c r="H106" s="86"/>
      <c r="I106" s="58">
        <f>SUM(I95:I105)</f>
        <v>0</v>
      </c>
      <c r="J106" s="319" t="s">
        <v>43</v>
      </c>
      <c r="K106" s="320"/>
      <c r="L106" s="320"/>
      <c r="M106" s="320"/>
      <c r="N106" s="320"/>
      <c r="O106" s="320"/>
      <c r="P106" s="320"/>
      <c r="Q106" s="320"/>
      <c r="R106" s="320"/>
      <c r="S106" s="320"/>
      <c r="T106" s="320"/>
      <c r="U106" s="321"/>
    </row>
    <row r="107" spans="1:32" ht="20.100000000000001" customHeight="1" x14ac:dyDescent="0.45">
      <c r="A107" s="84"/>
      <c r="B107" s="85"/>
      <c r="C107" s="85"/>
      <c r="D107" s="85"/>
      <c r="E107" s="85"/>
      <c r="F107" s="85"/>
      <c r="G107" s="85"/>
      <c r="H107" s="86"/>
      <c r="I107" s="325" t="s">
        <v>41</v>
      </c>
      <c r="J107" s="326"/>
      <c r="K107" s="327"/>
      <c r="L107" s="310"/>
      <c r="M107" s="311"/>
      <c r="N107" s="311"/>
      <c r="O107" s="312"/>
      <c r="P107" s="304" t="s">
        <v>84</v>
      </c>
      <c r="Q107" s="305"/>
      <c r="R107" s="305"/>
      <c r="S107" s="305"/>
      <c r="T107" s="305"/>
      <c r="U107" s="306"/>
    </row>
    <row r="108" spans="1:32" ht="20.100000000000001" customHeight="1" thickBot="1" x14ac:dyDescent="0.5">
      <c r="A108" s="87"/>
      <c r="B108" s="88"/>
      <c r="C108" s="88"/>
      <c r="D108" s="88"/>
      <c r="E108" s="88"/>
      <c r="F108" s="88"/>
      <c r="G108" s="88"/>
      <c r="H108" s="89"/>
      <c r="I108" s="322" t="s">
        <v>42</v>
      </c>
      <c r="J108" s="323"/>
      <c r="K108" s="324"/>
      <c r="L108" s="313"/>
      <c r="M108" s="314"/>
      <c r="N108" s="314"/>
      <c r="O108" s="315"/>
      <c r="P108" s="307"/>
      <c r="Q108" s="308"/>
      <c r="R108" s="308"/>
      <c r="S108" s="308"/>
      <c r="T108" s="308"/>
      <c r="U108" s="309"/>
    </row>
    <row r="109" spans="1:32" ht="3.75" customHeight="1" thickBot="1" x14ac:dyDescent="0.5">
      <c r="A109" s="90"/>
      <c r="B109" s="90"/>
      <c r="C109" s="90"/>
      <c r="D109" s="90"/>
      <c r="E109" s="90"/>
      <c r="F109" s="90"/>
      <c r="G109" s="90"/>
      <c r="H109" s="90"/>
      <c r="I109" s="90"/>
      <c r="J109" s="90"/>
      <c r="K109" s="90"/>
      <c r="L109" s="90"/>
      <c r="M109" s="90"/>
      <c r="N109" s="90"/>
      <c r="O109" s="90"/>
      <c r="P109" s="90"/>
      <c r="Q109" s="90"/>
      <c r="R109" s="90"/>
      <c r="S109" s="90"/>
      <c r="T109" s="90"/>
      <c r="U109" s="90"/>
    </row>
    <row r="110" spans="1:32" ht="17.25" customHeight="1" thickBot="1" x14ac:dyDescent="0.5">
      <c r="A110" s="91" t="s">
        <v>32</v>
      </c>
      <c r="B110" s="92"/>
      <c r="C110" s="92"/>
      <c r="D110" s="328" t="s">
        <v>101</v>
      </c>
      <c r="E110" s="328"/>
      <c r="F110" s="328"/>
      <c r="G110" s="328"/>
      <c r="H110" s="329"/>
      <c r="I110" s="101" t="s">
        <v>27</v>
      </c>
      <c r="J110" s="104" t="s">
        <v>38</v>
      </c>
      <c r="K110" s="105"/>
      <c r="L110" s="108" t="s">
        <v>39</v>
      </c>
      <c r="M110" s="109"/>
      <c r="N110" s="109"/>
      <c r="O110" s="109"/>
      <c r="P110" s="109"/>
      <c r="Q110" s="109"/>
      <c r="R110" s="110"/>
      <c r="S110" s="111" t="s">
        <v>29</v>
      </c>
      <c r="T110" s="112"/>
      <c r="U110" s="113"/>
    </row>
    <row r="111" spans="1:32" s="33" customFormat="1" ht="17.25" customHeight="1" x14ac:dyDescent="0.45">
      <c r="A111" s="93"/>
      <c r="B111" s="94"/>
      <c r="C111" s="94"/>
      <c r="D111" s="330"/>
      <c r="E111" s="330"/>
      <c r="F111" s="330"/>
      <c r="G111" s="330"/>
      <c r="H111" s="331"/>
      <c r="I111" s="102"/>
      <c r="J111" s="106"/>
      <c r="K111" s="107"/>
      <c r="L111" s="120" t="s">
        <v>34</v>
      </c>
      <c r="M111" s="124"/>
      <c r="N111" s="121"/>
      <c r="O111" s="120" t="s">
        <v>35</v>
      </c>
      <c r="P111" s="121"/>
      <c r="Q111" s="120" t="s">
        <v>36</v>
      </c>
      <c r="R111" s="121"/>
      <c r="S111" s="114"/>
      <c r="T111" s="115"/>
      <c r="U111" s="116"/>
    </row>
    <row r="112" spans="1:32" ht="32.25" customHeight="1" thickBot="1" x14ac:dyDescent="0.5">
      <c r="A112" s="122" t="s">
        <v>115</v>
      </c>
      <c r="B112" s="123"/>
      <c r="C112" s="123"/>
      <c r="D112" s="332"/>
      <c r="E112" s="332"/>
      <c r="F112" s="332"/>
      <c r="G112" s="332"/>
      <c r="H112" s="333"/>
      <c r="I112" s="103"/>
      <c r="J112" s="34" t="s">
        <v>40</v>
      </c>
      <c r="K112" s="35" t="s">
        <v>26</v>
      </c>
      <c r="L112" s="36" t="s">
        <v>33</v>
      </c>
      <c r="M112" s="37" t="s">
        <v>37</v>
      </c>
      <c r="N112" s="38" t="s">
        <v>40</v>
      </c>
      <c r="O112" s="39" t="s">
        <v>37</v>
      </c>
      <c r="P112" s="38" t="s">
        <v>40</v>
      </c>
      <c r="Q112" s="39" t="s">
        <v>37</v>
      </c>
      <c r="R112" s="38" t="s">
        <v>40</v>
      </c>
      <c r="S112" s="117"/>
      <c r="T112" s="118"/>
      <c r="U112" s="119"/>
    </row>
    <row r="113" spans="1:32" s="42" customFormat="1" ht="13.5" hidden="1" customHeight="1" thickBot="1" x14ac:dyDescent="0.5">
      <c r="A113" s="84"/>
      <c r="B113" s="85"/>
      <c r="C113" s="85"/>
      <c r="D113" s="85"/>
      <c r="E113" s="85"/>
      <c r="F113" s="85"/>
      <c r="G113" s="85"/>
      <c r="H113" s="86"/>
      <c r="I113" s="40"/>
      <c r="J113" s="41">
        <v>21.75</v>
      </c>
      <c r="K113" s="127" t="s">
        <v>97</v>
      </c>
      <c r="L113" s="128"/>
      <c r="M113" s="128"/>
      <c r="N113" s="334"/>
      <c r="O113" s="316"/>
      <c r="P113" s="317"/>
      <c r="Q113" s="317"/>
      <c r="R113" s="317"/>
      <c r="S113" s="317"/>
      <c r="T113" s="317"/>
      <c r="U113" s="318"/>
      <c r="W113" s="43"/>
      <c r="X113" s="43"/>
      <c r="AA113" s="44"/>
      <c r="AD113" s="1"/>
    </row>
    <row r="114" spans="1:32" ht="20.100000000000001" customHeight="1" x14ac:dyDescent="0.45">
      <c r="A114" s="84"/>
      <c r="B114" s="85"/>
      <c r="C114" s="85"/>
      <c r="D114" s="85"/>
      <c r="E114" s="85"/>
      <c r="F114" s="85"/>
      <c r="G114" s="85"/>
      <c r="H114" s="86"/>
      <c r="I114" s="45">
        <f>(J114*K114)+(M114*N114)+(O114*P114)+(Q114*R114)</f>
        <v>0</v>
      </c>
      <c r="J114" s="46">
        <f>J113*Y43</f>
        <v>19.14</v>
      </c>
      <c r="K114" s="7"/>
      <c r="L114" s="8"/>
      <c r="M114" s="9"/>
      <c r="N114" s="47">
        <v>0</v>
      </c>
      <c r="O114" s="16"/>
      <c r="P114" s="47">
        <v>0</v>
      </c>
      <c r="Q114" s="16"/>
      <c r="R114" s="47">
        <v>0</v>
      </c>
      <c r="S114" s="48" t="s">
        <v>3</v>
      </c>
      <c r="T114" s="49" t="s">
        <v>20</v>
      </c>
      <c r="U114" s="132" t="s">
        <v>18</v>
      </c>
    </row>
    <row r="115" spans="1:32" ht="20.100000000000001" customHeight="1" x14ac:dyDescent="0.45">
      <c r="A115" s="84"/>
      <c r="B115" s="85"/>
      <c r="C115" s="85"/>
      <c r="D115" s="85"/>
      <c r="E115" s="85"/>
      <c r="F115" s="85"/>
      <c r="G115" s="85"/>
      <c r="H115" s="86"/>
      <c r="I115" s="50">
        <f t="shared" ref="I115:I124" si="3">(J115*K115)+(M115*N115)+(O115*P115)+(Q115*R115)</f>
        <v>0</v>
      </c>
      <c r="J115" s="51">
        <f>J114</f>
        <v>19.14</v>
      </c>
      <c r="K115" s="10"/>
      <c r="L115" s="11"/>
      <c r="M115" s="12"/>
      <c r="N115" s="52">
        <f>N114</f>
        <v>0</v>
      </c>
      <c r="O115" s="17"/>
      <c r="P115" s="52">
        <f>P114</f>
        <v>0</v>
      </c>
      <c r="Q115" s="17"/>
      <c r="R115" s="52">
        <f>R114</f>
        <v>0</v>
      </c>
      <c r="S115" s="53" t="s">
        <v>4</v>
      </c>
      <c r="T115" s="54" t="s">
        <v>21</v>
      </c>
      <c r="U115" s="133"/>
    </row>
    <row r="116" spans="1:32" ht="20.100000000000001" customHeight="1" x14ac:dyDescent="0.45">
      <c r="A116" s="84"/>
      <c r="B116" s="85"/>
      <c r="C116" s="85"/>
      <c r="D116" s="85"/>
      <c r="E116" s="85"/>
      <c r="F116" s="85"/>
      <c r="G116" s="85"/>
      <c r="H116" s="86"/>
      <c r="I116" s="50">
        <f t="shared" si="3"/>
        <v>0</v>
      </c>
      <c r="J116" s="51">
        <f>J114</f>
        <v>19.14</v>
      </c>
      <c r="K116" s="10"/>
      <c r="L116" s="11"/>
      <c r="M116" s="12"/>
      <c r="N116" s="52">
        <f>N114</f>
        <v>0</v>
      </c>
      <c r="O116" s="17"/>
      <c r="P116" s="52">
        <f>P114</f>
        <v>0</v>
      </c>
      <c r="Q116" s="17"/>
      <c r="R116" s="52">
        <f>R114</f>
        <v>0</v>
      </c>
      <c r="S116" s="53" t="s">
        <v>5</v>
      </c>
      <c r="T116" s="54" t="s">
        <v>22</v>
      </c>
      <c r="U116" s="133"/>
    </row>
    <row r="117" spans="1:32" ht="20.100000000000001" customHeight="1" x14ac:dyDescent="0.45">
      <c r="A117" s="84"/>
      <c r="B117" s="85"/>
      <c r="C117" s="85"/>
      <c r="D117" s="85"/>
      <c r="E117" s="85"/>
      <c r="F117" s="85"/>
      <c r="G117" s="85"/>
      <c r="H117" s="86"/>
      <c r="I117" s="50">
        <f t="shared" si="3"/>
        <v>0</v>
      </c>
      <c r="J117" s="51">
        <f>J114</f>
        <v>19.14</v>
      </c>
      <c r="K117" s="10"/>
      <c r="L117" s="11"/>
      <c r="M117" s="12"/>
      <c r="N117" s="52">
        <f>N114</f>
        <v>0</v>
      </c>
      <c r="O117" s="17"/>
      <c r="P117" s="52">
        <f>P114</f>
        <v>0</v>
      </c>
      <c r="Q117" s="17"/>
      <c r="R117" s="52">
        <f>R114</f>
        <v>0</v>
      </c>
      <c r="S117" s="53" t="s">
        <v>6</v>
      </c>
      <c r="T117" s="54" t="s">
        <v>23</v>
      </c>
      <c r="U117" s="133"/>
    </row>
    <row r="118" spans="1:32" ht="20.100000000000001" customHeight="1" x14ac:dyDescent="0.45">
      <c r="A118" s="84"/>
      <c r="B118" s="85"/>
      <c r="C118" s="85"/>
      <c r="D118" s="85"/>
      <c r="E118" s="85"/>
      <c r="F118" s="85"/>
      <c r="G118" s="85"/>
      <c r="H118" s="86"/>
      <c r="I118" s="50">
        <f t="shared" si="3"/>
        <v>0</v>
      </c>
      <c r="J118" s="51">
        <f>J114</f>
        <v>19.14</v>
      </c>
      <c r="K118" s="10"/>
      <c r="L118" s="11"/>
      <c r="M118" s="12"/>
      <c r="N118" s="52">
        <f>N114</f>
        <v>0</v>
      </c>
      <c r="O118" s="17"/>
      <c r="P118" s="52">
        <f>P114</f>
        <v>0</v>
      </c>
      <c r="Q118" s="17"/>
      <c r="R118" s="52">
        <f>R114</f>
        <v>0</v>
      </c>
      <c r="S118" s="53" t="s">
        <v>7</v>
      </c>
      <c r="T118" s="54" t="s">
        <v>24</v>
      </c>
      <c r="U118" s="133"/>
      <c r="Z118" s="55"/>
    </row>
    <row r="119" spans="1:32" ht="20.100000000000001" customHeight="1" x14ac:dyDescent="0.45">
      <c r="A119" s="84"/>
      <c r="B119" s="85"/>
      <c r="C119" s="85"/>
      <c r="D119" s="85"/>
      <c r="E119" s="85"/>
      <c r="F119" s="85"/>
      <c r="G119" s="85"/>
      <c r="H119" s="86"/>
      <c r="I119" s="50">
        <f t="shared" si="3"/>
        <v>0</v>
      </c>
      <c r="J119" s="51">
        <f>J114</f>
        <v>19.14</v>
      </c>
      <c r="K119" s="10"/>
      <c r="L119" s="11"/>
      <c r="M119" s="12"/>
      <c r="N119" s="52">
        <f>N114</f>
        <v>0</v>
      </c>
      <c r="O119" s="17"/>
      <c r="P119" s="52">
        <f>P114</f>
        <v>0</v>
      </c>
      <c r="Q119" s="17"/>
      <c r="R119" s="52">
        <f>R114</f>
        <v>0</v>
      </c>
      <c r="S119" s="53" t="s">
        <v>8</v>
      </c>
      <c r="T119" s="54" t="s">
        <v>25</v>
      </c>
      <c r="U119" s="133"/>
      <c r="AF119" s="1" t="b">
        <v>0</v>
      </c>
    </row>
    <row r="120" spans="1:32" ht="20.100000000000001" customHeight="1" x14ac:dyDescent="0.45">
      <c r="A120" s="84"/>
      <c r="B120" s="85"/>
      <c r="C120" s="85"/>
      <c r="D120" s="85"/>
      <c r="E120" s="85"/>
      <c r="F120" s="85"/>
      <c r="G120" s="85"/>
      <c r="H120" s="86"/>
      <c r="I120" s="50">
        <f t="shared" si="3"/>
        <v>0</v>
      </c>
      <c r="J120" s="51">
        <f>J114*1.2</f>
        <v>22.968</v>
      </c>
      <c r="K120" s="10"/>
      <c r="L120" s="11"/>
      <c r="M120" s="12"/>
      <c r="N120" s="52">
        <f>N114*1.2</f>
        <v>0</v>
      </c>
      <c r="O120" s="17"/>
      <c r="P120" s="52">
        <f>P114*1.2</f>
        <v>0</v>
      </c>
      <c r="Q120" s="17"/>
      <c r="R120" s="52">
        <f>R114*1.2</f>
        <v>0</v>
      </c>
      <c r="S120" s="53" t="s">
        <v>14</v>
      </c>
      <c r="T120" s="54" t="s">
        <v>10</v>
      </c>
      <c r="U120" s="137" t="s">
        <v>19</v>
      </c>
    </row>
    <row r="121" spans="1:32" ht="20.100000000000001" customHeight="1" x14ac:dyDescent="0.45">
      <c r="A121" s="84"/>
      <c r="B121" s="85"/>
      <c r="C121" s="85"/>
      <c r="D121" s="85"/>
      <c r="E121" s="85"/>
      <c r="F121" s="85"/>
      <c r="G121" s="85"/>
      <c r="H121" s="86"/>
      <c r="I121" s="50">
        <f t="shared" si="3"/>
        <v>0</v>
      </c>
      <c r="J121" s="51">
        <f>J114*1.2</f>
        <v>22.968</v>
      </c>
      <c r="K121" s="10"/>
      <c r="L121" s="11"/>
      <c r="M121" s="12"/>
      <c r="N121" s="52">
        <f>N114*1.2</f>
        <v>0</v>
      </c>
      <c r="O121" s="17"/>
      <c r="P121" s="52">
        <f>P114*1.2</f>
        <v>0</v>
      </c>
      <c r="Q121" s="17"/>
      <c r="R121" s="52">
        <f>R114*1.2</f>
        <v>0</v>
      </c>
      <c r="S121" s="53" t="s">
        <v>15</v>
      </c>
      <c r="T121" s="54" t="s">
        <v>11</v>
      </c>
      <c r="U121" s="137"/>
    </row>
    <row r="122" spans="1:32" ht="20.100000000000001" customHeight="1" x14ac:dyDescent="0.45">
      <c r="A122" s="84"/>
      <c r="B122" s="85"/>
      <c r="C122" s="85"/>
      <c r="D122" s="85"/>
      <c r="E122" s="85"/>
      <c r="F122" s="85"/>
      <c r="G122" s="85"/>
      <c r="H122" s="86"/>
      <c r="I122" s="50">
        <f t="shared" si="3"/>
        <v>0</v>
      </c>
      <c r="J122" s="51">
        <f>J114*1.2</f>
        <v>22.968</v>
      </c>
      <c r="K122" s="10"/>
      <c r="L122" s="11"/>
      <c r="M122" s="12"/>
      <c r="N122" s="52">
        <f>N114*1.2</f>
        <v>0</v>
      </c>
      <c r="O122" s="17"/>
      <c r="P122" s="52">
        <f>P114*1.2</f>
        <v>0</v>
      </c>
      <c r="Q122" s="17"/>
      <c r="R122" s="52">
        <f>R114*1.2</f>
        <v>0</v>
      </c>
      <c r="S122" s="53" t="s">
        <v>16</v>
      </c>
      <c r="T122" s="54" t="s">
        <v>91</v>
      </c>
      <c r="U122" s="137"/>
    </row>
    <row r="123" spans="1:32" ht="20.100000000000001" customHeight="1" x14ac:dyDescent="0.45">
      <c r="A123" s="84"/>
      <c r="B123" s="85"/>
      <c r="C123" s="85"/>
      <c r="D123" s="85"/>
      <c r="E123" s="85"/>
      <c r="F123" s="85"/>
      <c r="G123" s="85"/>
      <c r="H123" s="86"/>
      <c r="I123" s="50">
        <f t="shared" si="3"/>
        <v>0</v>
      </c>
      <c r="J123" s="51">
        <f>J114*1.2</f>
        <v>22.968</v>
      </c>
      <c r="K123" s="10"/>
      <c r="L123" s="11"/>
      <c r="M123" s="12"/>
      <c r="N123" s="52">
        <f>N114*1.2</f>
        <v>0</v>
      </c>
      <c r="O123" s="17"/>
      <c r="P123" s="52">
        <f>P114*1.2</f>
        <v>0</v>
      </c>
      <c r="Q123" s="17"/>
      <c r="R123" s="52">
        <f>R114*1.2</f>
        <v>0</v>
      </c>
      <c r="S123" s="53" t="s">
        <v>9</v>
      </c>
      <c r="T123" s="54" t="s">
        <v>12</v>
      </c>
      <c r="U123" s="137"/>
    </row>
    <row r="124" spans="1:32" ht="20.100000000000001" customHeight="1" thickBot="1" x14ac:dyDescent="0.5">
      <c r="A124" s="84"/>
      <c r="B124" s="85"/>
      <c r="C124" s="85"/>
      <c r="D124" s="85"/>
      <c r="E124" s="85"/>
      <c r="F124" s="85"/>
      <c r="G124" s="85"/>
      <c r="H124" s="86"/>
      <c r="I124" s="50">
        <f t="shared" si="3"/>
        <v>0</v>
      </c>
      <c r="J124" s="51">
        <f>J114*1.2</f>
        <v>22.968</v>
      </c>
      <c r="K124" s="13"/>
      <c r="L124" s="14"/>
      <c r="M124" s="15"/>
      <c r="N124" s="56">
        <f>N114*1.2</f>
        <v>0</v>
      </c>
      <c r="O124" s="18"/>
      <c r="P124" s="56">
        <f>P114*1.2</f>
        <v>0</v>
      </c>
      <c r="Q124" s="18"/>
      <c r="R124" s="56">
        <f>R114*1.2</f>
        <v>0</v>
      </c>
      <c r="S124" s="57" t="s">
        <v>17</v>
      </c>
      <c r="T124" s="54" t="s">
        <v>13</v>
      </c>
      <c r="U124" s="138"/>
    </row>
    <row r="125" spans="1:32" ht="20.100000000000001" customHeight="1" thickBot="1" x14ac:dyDescent="0.5">
      <c r="A125" s="84"/>
      <c r="B125" s="85"/>
      <c r="C125" s="85"/>
      <c r="D125" s="85"/>
      <c r="E125" s="85"/>
      <c r="F125" s="85"/>
      <c r="G125" s="85"/>
      <c r="H125" s="86"/>
      <c r="I125" s="58">
        <f>SUM(I114:I124)</f>
        <v>0</v>
      </c>
      <c r="J125" s="319" t="s">
        <v>43</v>
      </c>
      <c r="K125" s="320"/>
      <c r="L125" s="320"/>
      <c r="M125" s="320"/>
      <c r="N125" s="320"/>
      <c r="O125" s="320"/>
      <c r="P125" s="320"/>
      <c r="Q125" s="320"/>
      <c r="R125" s="320"/>
      <c r="S125" s="320"/>
      <c r="T125" s="320"/>
      <c r="U125" s="321"/>
    </row>
    <row r="126" spans="1:32" ht="20.100000000000001" customHeight="1" x14ac:dyDescent="0.45">
      <c r="A126" s="84"/>
      <c r="B126" s="85"/>
      <c r="C126" s="85"/>
      <c r="D126" s="85"/>
      <c r="E126" s="85"/>
      <c r="F126" s="85"/>
      <c r="G126" s="85"/>
      <c r="H126" s="86"/>
      <c r="I126" s="325" t="s">
        <v>41</v>
      </c>
      <c r="J126" s="326"/>
      <c r="K126" s="327"/>
      <c r="L126" s="310"/>
      <c r="M126" s="311"/>
      <c r="N126" s="311"/>
      <c r="O126" s="312"/>
      <c r="P126" s="304" t="s">
        <v>84</v>
      </c>
      <c r="Q126" s="305"/>
      <c r="R126" s="305"/>
      <c r="S126" s="305"/>
      <c r="T126" s="305"/>
      <c r="U126" s="306"/>
    </row>
    <row r="127" spans="1:32" ht="20.100000000000001" customHeight="1" thickBot="1" x14ac:dyDescent="0.5">
      <c r="A127" s="87"/>
      <c r="B127" s="88"/>
      <c r="C127" s="88"/>
      <c r="D127" s="88"/>
      <c r="E127" s="88"/>
      <c r="F127" s="88"/>
      <c r="G127" s="88"/>
      <c r="H127" s="89"/>
      <c r="I127" s="322" t="s">
        <v>42</v>
      </c>
      <c r="J127" s="323"/>
      <c r="K127" s="324"/>
      <c r="L127" s="313"/>
      <c r="M127" s="314"/>
      <c r="N127" s="314"/>
      <c r="O127" s="315"/>
      <c r="P127" s="307"/>
      <c r="Q127" s="308"/>
      <c r="R127" s="308"/>
      <c r="S127" s="308"/>
      <c r="T127" s="308"/>
      <c r="U127" s="309"/>
    </row>
    <row r="128" spans="1:32" ht="3" customHeight="1" thickBot="1" x14ac:dyDescent="0.5">
      <c r="A128" s="90"/>
      <c r="B128" s="90"/>
      <c r="C128" s="90"/>
      <c r="D128" s="90"/>
      <c r="E128" s="90"/>
      <c r="F128" s="90"/>
      <c r="G128" s="90"/>
      <c r="H128" s="90"/>
      <c r="I128" s="90"/>
      <c r="J128" s="90"/>
      <c r="K128" s="90"/>
      <c r="L128" s="90"/>
      <c r="M128" s="90"/>
      <c r="N128" s="90"/>
      <c r="O128" s="90"/>
      <c r="P128" s="90"/>
      <c r="Q128" s="90"/>
      <c r="R128" s="90"/>
      <c r="S128" s="90"/>
      <c r="T128" s="90"/>
      <c r="U128" s="90"/>
    </row>
    <row r="129" spans="1:32" ht="17.25" customHeight="1" thickBot="1" x14ac:dyDescent="0.5">
      <c r="A129" s="91" t="s">
        <v>32</v>
      </c>
      <c r="B129" s="92"/>
      <c r="C129" s="92"/>
      <c r="D129" s="336" t="s">
        <v>102</v>
      </c>
      <c r="E129" s="336"/>
      <c r="F129" s="336"/>
      <c r="G129" s="336"/>
      <c r="H129" s="337"/>
      <c r="I129" s="101" t="s">
        <v>27</v>
      </c>
      <c r="J129" s="104" t="s">
        <v>38</v>
      </c>
      <c r="K129" s="105"/>
      <c r="L129" s="108" t="s">
        <v>39</v>
      </c>
      <c r="M129" s="109"/>
      <c r="N129" s="109"/>
      <c r="O129" s="109"/>
      <c r="P129" s="109"/>
      <c r="Q129" s="109"/>
      <c r="R129" s="110"/>
      <c r="S129" s="111" t="s">
        <v>29</v>
      </c>
      <c r="T129" s="112"/>
      <c r="U129" s="113"/>
    </row>
    <row r="130" spans="1:32" s="33" customFormat="1" ht="17.25" customHeight="1" x14ac:dyDescent="0.45">
      <c r="A130" s="93"/>
      <c r="B130" s="94"/>
      <c r="C130" s="94"/>
      <c r="D130" s="338"/>
      <c r="E130" s="338"/>
      <c r="F130" s="338"/>
      <c r="G130" s="338"/>
      <c r="H130" s="339"/>
      <c r="I130" s="102"/>
      <c r="J130" s="106"/>
      <c r="K130" s="107"/>
      <c r="L130" s="120" t="s">
        <v>34</v>
      </c>
      <c r="M130" s="124"/>
      <c r="N130" s="124"/>
      <c r="O130" s="124"/>
      <c r="P130" s="121"/>
      <c r="Q130" s="120" t="s">
        <v>36</v>
      </c>
      <c r="R130" s="121"/>
      <c r="S130" s="114"/>
      <c r="T130" s="115"/>
      <c r="U130" s="116"/>
    </row>
    <row r="131" spans="1:32" ht="33" customHeight="1" thickBot="1" x14ac:dyDescent="0.5">
      <c r="A131" s="122" t="s">
        <v>116</v>
      </c>
      <c r="B131" s="123"/>
      <c r="C131" s="123"/>
      <c r="D131" s="340"/>
      <c r="E131" s="340"/>
      <c r="F131" s="340"/>
      <c r="G131" s="340"/>
      <c r="H131" s="341"/>
      <c r="I131" s="103"/>
      <c r="J131" s="34" t="s">
        <v>40</v>
      </c>
      <c r="K131" s="35" t="s">
        <v>26</v>
      </c>
      <c r="L131" s="125" t="s">
        <v>33</v>
      </c>
      <c r="M131" s="126"/>
      <c r="N131" s="126"/>
      <c r="O131" s="37" t="s">
        <v>37</v>
      </c>
      <c r="P131" s="38" t="s">
        <v>40</v>
      </c>
      <c r="Q131" s="39" t="s">
        <v>37</v>
      </c>
      <c r="R131" s="38" t="s">
        <v>40</v>
      </c>
      <c r="S131" s="117"/>
      <c r="T131" s="118"/>
      <c r="U131" s="119"/>
    </row>
    <row r="132" spans="1:32" s="42" customFormat="1" ht="15" hidden="1" customHeight="1" thickBot="1" x14ac:dyDescent="0.5">
      <c r="A132" s="84"/>
      <c r="B132" s="85"/>
      <c r="C132" s="85"/>
      <c r="D132" s="85"/>
      <c r="E132" s="85"/>
      <c r="F132" s="85"/>
      <c r="G132" s="85"/>
      <c r="H132" s="86"/>
      <c r="I132" s="40"/>
      <c r="J132" s="41">
        <v>28</v>
      </c>
      <c r="K132" s="127" t="s">
        <v>97</v>
      </c>
      <c r="L132" s="128"/>
      <c r="M132" s="128"/>
      <c r="N132" s="128"/>
      <c r="O132" s="68"/>
      <c r="P132" s="68"/>
      <c r="Q132" s="41"/>
      <c r="R132" s="68"/>
      <c r="S132" s="68"/>
      <c r="T132" s="68"/>
      <c r="U132" s="69"/>
      <c r="W132" s="43"/>
      <c r="X132" s="43"/>
      <c r="AA132" s="44"/>
      <c r="AD132" s="1"/>
    </row>
    <row r="133" spans="1:32" ht="20.100000000000001" customHeight="1" x14ac:dyDescent="0.45">
      <c r="A133" s="84"/>
      <c r="B133" s="85"/>
      <c r="C133" s="85"/>
      <c r="D133" s="85"/>
      <c r="E133" s="85"/>
      <c r="F133" s="85"/>
      <c r="G133" s="85"/>
      <c r="H133" s="86"/>
      <c r="I133" s="45">
        <f>(J133*K133)+(P133*O133)+(Q133*R133)</f>
        <v>0</v>
      </c>
      <c r="J133" s="46">
        <f>J132*Y43</f>
        <v>24.64</v>
      </c>
      <c r="K133" s="7"/>
      <c r="L133" s="129"/>
      <c r="M133" s="130"/>
      <c r="N133" s="131"/>
      <c r="O133" s="66"/>
      <c r="P133" s="47">
        <v>0</v>
      </c>
      <c r="Q133" s="16"/>
      <c r="R133" s="47">
        <v>0</v>
      </c>
      <c r="S133" s="48" t="s">
        <v>3</v>
      </c>
      <c r="T133" s="49" t="s">
        <v>20</v>
      </c>
      <c r="U133" s="132" t="s">
        <v>18</v>
      </c>
    </row>
    <row r="134" spans="1:32" ht="20.100000000000001" customHeight="1" x14ac:dyDescent="0.45">
      <c r="A134" s="84"/>
      <c r="B134" s="85"/>
      <c r="C134" s="85"/>
      <c r="D134" s="85"/>
      <c r="E134" s="85"/>
      <c r="F134" s="85"/>
      <c r="G134" s="85"/>
      <c r="H134" s="86"/>
      <c r="I134" s="50">
        <f>(J134*K134)+(M134*N134)+(O134*P134)+(Q134*R134)</f>
        <v>0</v>
      </c>
      <c r="J134" s="51">
        <f>J133</f>
        <v>24.64</v>
      </c>
      <c r="K134" s="10"/>
      <c r="L134" s="134"/>
      <c r="M134" s="135"/>
      <c r="N134" s="135"/>
      <c r="O134" s="12"/>
      <c r="P134" s="52">
        <f>P133</f>
        <v>0</v>
      </c>
      <c r="Q134" s="17"/>
      <c r="R134" s="52">
        <f>R133</f>
        <v>0</v>
      </c>
      <c r="S134" s="53" t="s">
        <v>4</v>
      </c>
      <c r="T134" s="54" t="s">
        <v>21</v>
      </c>
      <c r="U134" s="133"/>
    </row>
    <row r="135" spans="1:32" ht="20.100000000000001" customHeight="1" x14ac:dyDescent="0.45">
      <c r="A135" s="84"/>
      <c r="B135" s="85"/>
      <c r="C135" s="85"/>
      <c r="D135" s="85"/>
      <c r="E135" s="85"/>
      <c r="F135" s="85"/>
      <c r="G135" s="85"/>
      <c r="H135" s="86"/>
      <c r="I135" s="50">
        <f t="shared" ref="I135:I143" si="4">(J135*K135)+(M135*N135)+(O135*P135)+(Q135*R135)</f>
        <v>0</v>
      </c>
      <c r="J135" s="51">
        <f>J133</f>
        <v>24.64</v>
      </c>
      <c r="K135" s="10"/>
      <c r="L135" s="134"/>
      <c r="M135" s="135"/>
      <c r="N135" s="136"/>
      <c r="O135" s="19"/>
      <c r="P135" s="52">
        <f>P133</f>
        <v>0</v>
      </c>
      <c r="Q135" s="17"/>
      <c r="R135" s="52">
        <f>R133</f>
        <v>0</v>
      </c>
      <c r="S135" s="53" t="s">
        <v>5</v>
      </c>
      <c r="T135" s="54" t="s">
        <v>22</v>
      </c>
      <c r="U135" s="133"/>
    </row>
    <row r="136" spans="1:32" ht="20.100000000000001" customHeight="1" x14ac:dyDescent="0.45">
      <c r="A136" s="84"/>
      <c r="B136" s="85"/>
      <c r="C136" s="85"/>
      <c r="D136" s="85"/>
      <c r="E136" s="85"/>
      <c r="F136" s="85"/>
      <c r="G136" s="85"/>
      <c r="H136" s="86"/>
      <c r="I136" s="50">
        <f t="shared" si="4"/>
        <v>0</v>
      </c>
      <c r="J136" s="51">
        <f>J133</f>
        <v>24.64</v>
      </c>
      <c r="K136" s="10"/>
      <c r="L136" s="134"/>
      <c r="M136" s="135"/>
      <c r="N136" s="136"/>
      <c r="O136" s="19"/>
      <c r="P136" s="52">
        <f>P133</f>
        <v>0</v>
      </c>
      <c r="Q136" s="17"/>
      <c r="R136" s="52">
        <f>R133</f>
        <v>0</v>
      </c>
      <c r="S136" s="53" t="s">
        <v>6</v>
      </c>
      <c r="T136" s="54" t="s">
        <v>23</v>
      </c>
      <c r="U136" s="133"/>
    </row>
    <row r="137" spans="1:32" ht="20.100000000000001" customHeight="1" x14ac:dyDescent="0.45">
      <c r="A137" s="84"/>
      <c r="B137" s="85"/>
      <c r="C137" s="85"/>
      <c r="D137" s="85"/>
      <c r="E137" s="85"/>
      <c r="F137" s="85"/>
      <c r="G137" s="85"/>
      <c r="H137" s="86"/>
      <c r="I137" s="50">
        <f t="shared" si="4"/>
        <v>0</v>
      </c>
      <c r="J137" s="51">
        <f>J133</f>
        <v>24.64</v>
      </c>
      <c r="K137" s="10"/>
      <c r="L137" s="134"/>
      <c r="M137" s="135"/>
      <c r="N137" s="136"/>
      <c r="O137" s="19"/>
      <c r="P137" s="52">
        <f>P133</f>
        <v>0</v>
      </c>
      <c r="Q137" s="17"/>
      <c r="R137" s="52">
        <f>R133</f>
        <v>0</v>
      </c>
      <c r="S137" s="53" t="s">
        <v>7</v>
      </c>
      <c r="T137" s="54" t="s">
        <v>24</v>
      </c>
      <c r="U137" s="133"/>
      <c r="Z137" s="55"/>
    </row>
    <row r="138" spans="1:32" ht="20.100000000000001" customHeight="1" x14ac:dyDescent="0.45">
      <c r="A138" s="84"/>
      <c r="B138" s="85"/>
      <c r="C138" s="85"/>
      <c r="D138" s="85"/>
      <c r="E138" s="85"/>
      <c r="F138" s="85"/>
      <c r="G138" s="85"/>
      <c r="H138" s="86"/>
      <c r="I138" s="50">
        <f t="shared" si="4"/>
        <v>0</v>
      </c>
      <c r="J138" s="51">
        <f>J133</f>
        <v>24.64</v>
      </c>
      <c r="K138" s="10"/>
      <c r="L138" s="134"/>
      <c r="M138" s="135"/>
      <c r="N138" s="135"/>
      <c r="O138" s="12"/>
      <c r="P138" s="52">
        <f>P133</f>
        <v>0</v>
      </c>
      <c r="Q138" s="17"/>
      <c r="R138" s="52">
        <f>R133</f>
        <v>0</v>
      </c>
      <c r="S138" s="53" t="s">
        <v>8</v>
      </c>
      <c r="T138" s="54" t="s">
        <v>25</v>
      </c>
      <c r="U138" s="133"/>
      <c r="AF138" s="1" t="b">
        <v>0</v>
      </c>
    </row>
    <row r="139" spans="1:32" ht="20.100000000000001" customHeight="1" x14ac:dyDescent="0.45">
      <c r="A139" s="84"/>
      <c r="B139" s="85"/>
      <c r="C139" s="85"/>
      <c r="D139" s="85"/>
      <c r="E139" s="85"/>
      <c r="F139" s="85"/>
      <c r="G139" s="85"/>
      <c r="H139" s="86"/>
      <c r="I139" s="50">
        <f>(J139*K139)+(M139*N139)+(O139*P139)+(Q139*R139)</f>
        <v>0</v>
      </c>
      <c r="J139" s="51">
        <f>J133*1.2</f>
        <v>29.567999999999998</v>
      </c>
      <c r="K139" s="10"/>
      <c r="L139" s="134"/>
      <c r="M139" s="135"/>
      <c r="N139" s="136"/>
      <c r="O139" s="19"/>
      <c r="P139" s="52">
        <f>P133*1.2</f>
        <v>0</v>
      </c>
      <c r="Q139" s="17"/>
      <c r="R139" s="52">
        <f>R133*1.2</f>
        <v>0</v>
      </c>
      <c r="S139" s="53" t="s">
        <v>14</v>
      </c>
      <c r="T139" s="54" t="s">
        <v>92</v>
      </c>
      <c r="U139" s="137" t="s">
        <v>19</v>
      </c>
    </row>
    <row r="140" spans="1:32" ht="20.100000000000001" customHeight="1" x14ac:dyDescent="0.45">
      <c r="A140" s="84"/>
      <c r="B140" s="85"/>
      <c r="C140" s="85"/>
      <c r="D140" s="85"/>
      <c r="E140" s="85"/>
      <c r="F140" s="85"/>
      <c r="G140" s="85"/>
      <c r="H140" s="86"/>
      <c r="I140" s="50">
        <f>(J140*K140)+(M140*N140)+(O140*P140)+(Q140*R140)</f>
        <v>0</v>
      </c>
      <c r="J140" s="51">
        <f>J133*1.2</f>
        <v>29.567999999999998</v>
      </c>
      <c r="K140" s="10"/>
      <c r="L140" s="134"/>
      <c r="M140" s="135"/>
      <c r="N140" s="135"/>
      <c r="O140" s="12"/>
      <c r="P140" s="52">
        <f>P133*1.2</f>
        <v>0</v>
      </c>
      <c r="Q140" s="17"/>
      <c r="R140" s="52">
        <f>R133*1.2</f>
        <v>0</v>
      </c>
      <c r="S140" s="53" t="s">
        <v>15</v>
      </c>
      <c r="T140" s="54" t="s">
        <v>93</v>
      </c>
      <c r="U140" s="137"/>
    </row>
    <row r="141" spans="1:32" ht="20.100000000000001" customHeight="1" x14ac:dyDescent="0.45">
      <c r="A141" s="84"/>
      <c r="B141" s="85"/>
      <c r="C141" s="85"/>
      <c r="D141" s="85"/>
      <c r="E141" s="85"/>
      <c r="F141" s="85"/>
      <c r="G141" s="85"/>
      <c r="H141" s="86"/>
      <c r="I141" s="50">
        <f t="shared" si="4"/>
        <v>0</v>
      </c>
      <c r="J141" s="51">
        <f>J133*1.2</f>
        <v>29.567999999999998</v>
      </c>
      <c r="K141" s="10"/>
      <c r="L141" s="134"/>
      <c r="M141" s="135"/>
      <c r="N141" s="135"/>
      <c r="O141" s="12"/>
      <c r="P141" s="52">
        <f>P133*1.2</f>
        <v>0</v>
      </c>
      <c r="Q141" s="17"/>
      <c r="R141" s="52">
        <f>R133*1.2</f>
        <v>0</v>
      </c>
      <c r="S141" s="53" t="s">
        <v>16</v>
      </c>
      <c r="T141" s="54" t="s">
        <v>94</v>
      </c>
      <c r="U141" s="137"/>
    </row>
    <row r="142" spans="1:32" ht="20.100000000000001" customHeight="1" x14ac:dyDescent="0.45">
      <c r="A142" s="84"/>
      <c r="B142" s="85"/>
      <c r="C142" s="85"/>
      <c r="D142" s="85"/>
      <c r="E142" s="85"/>
      <c r="F142" s="85"/>
      <c r="G142" s="85"/>
      <c r="H142" s="86"/>
      <c r="I142" s="50">
        <f t="shared" si="4"/>
        <v>0</v>
      </c>
      <c r="J142" s="51">
        <f>J133*1.2</f>
        <v>29.567999999999998</v>
      </c>
      <c r="K142" s="10"/>
      <c r="L142" s="134"/>
      <c r="M142" s="135"/>
      <c r="N142" s="135"/>
      <c r="O142" s="12"/>
      <c r="P142" s="52">
        <f>P133*1.2</f>
        <v>0</v>
      </c>
      <c r="Q142" s="17"/>
      <c r="R142" s="52">
        <f>R133*1.2</f>
        <v>0</v>
      </c>
      <c r="S142" s="53" t="s">
        <v>9</v>
      </c>
      <c r="T142" s="54" t="s">
        <v>95</v>
      </c>
      <c r="U142" s="137"/>
    </row>
    <row r="143" spans="1:32" ht="20.100000000000001" customHeight="1" thickBot="1" x14ac:dyDescent="0.5">
      <c r="A143" s="84"/>
      <c r="B143" s="85"/>
      <c r="C143" s="85"/>
      <c r="D143" s="85"/>
      <c r="E143" s="85"/>
      <c r="F143" s="85"/>
      <c r="G143" s="85"/>
      <c r="H143" s="86"/>
      <c r="I143" s="50">
        <f t="shared" si="4"/>
        <v>0</v>
      </c>
      <c r="J143" s="51">
        <f>J133*1.2</f>
        <v>29.567999999999998</v>
      </c>
      <c r="K143" s="13"/>
      <c r="L143" s="347"/>
      <c r="M143" s="348"/>
      <c r="N143" s="348"/>
      <c r="O143" s="67"/>
      <c r="P143" s="56">
        <f>P133*1.2</f>
        <v>0</v>
      </c>
      <c r="Q143" s="18"/>
      <c r="R143" s="56">
        <f>R133*1.2</f>
        <v>0</v>
      </c>
      <c r="S143" s="57" t="s">
        <v>17</v>
      </c>
      <c r="T143" s="54" t="s">
        <v>96</v>
      </c>
      <c r="U143" s="138"/>
    </row>
    <row r="144" spans="1:32" ht="19.5" customHeight="1" thickBot="1" x14ac:dyDescent="0.5">
      <c r="A144" s="84"/>
      <c r="B144" s="85"/>
      <c r="C144" s="85"/>
      <c r="D144" s="85"/>
      <c r="E144" s="85"/>
      <c r="F144" s="85"/>
      <c r="G144" s="85"/>
      <c r="H144" s="86"/>
      <c r="I144" s="58">
        <f>SUM(I133:I143)</f>
        <v>0</v>
      </c>
      <c r="J144" s="319" t="s">
        <v>43</v>
      </c>
      <c r="K144" s="320"/>
      <c r="L144" s="320"/>
      <c r="M144" s="320"/>
      <c r="N144" s="320"/>
      <c r="O144" s="320"/>
      <c r="P144" s="320"/>
      <c r="Q144" s="320"/>
      <c r="R144" s="320"/>
      <c r="S144" s="320"/>
      <c r="T144" s="320"/>
      <c r="U144" s="321"/>
    </row>
    <row r="145" spans="1:32" ht="19.5" hidden="1" customHeight="1" x14ac:dyDescent="0.45">
      <c r="A145" s="84"/>
      <c r="B145" s="85"/>
      <c r="C145" s="85"/>
      <c r="D145" s="85"/>
      <c r="E145" s="85"/>
      <c r="F145" s="85"/>
      <c r="G145" s="85"/>
      <c r="H145" s="86"/>
      <c r="I145" s="111" t="s">
        <v>42</v>
      </c>
      <c r="J145" s="112"/>
      <c r="K145" s="342"/>
      <c r="L145" s="344"/>
      <c r="M145" s="345"/>
      <c r="N145" s="345"/>
      <c r="O145" s="346"/>
      <c r="P145" s="304" t="s">
        <v>84</v>
      </c>
      <c r="Q145" s="305"/>
      <c r="R145" s="305"/>
      <c r="S145" s="305"/>
      <c r="T145" s="305"/>
      <c r="U145" s="306"/>
    </row>
    <row r="146" spans="1:32" ht="20.100000000000001" customHeight="1" thickBot="1" x14ac:dyDescent="0.5">
      <c r="A146" s="87"/>
      <c r="B146" s="88"/>
      <c r="C146" s="88"/>
      <c r="D146" s="88"/>
      <c r="E146" s="88"/>
      <c r="F146" s="88"/>
      <c r="G146" s="88"/>
      <c r="H146" s="89"/>
      <c r="I146" s="117"/>
      <c r="J146" s="118"/>
      <c r="K146" s="343"/>
      <c r="L146" s="75"/>
      <c r="M146" s="76"/>
      <c r="N146" s="76"/>
      <c r="O146" s="77"/>
      <c r="P146" s="307"/>
      <c r="Q146" s="308"/>
      <c r="R146" s="308"/>
      <c r="S146" s="308"/>
      <c r="T146" s="308"/>
      <c r="U146" s="309"/>
    </row>
    <row r="147" spans="1:32" ht="3.75" customHeight="1" thickBot="1" x14ac:dyDescent="0.5">
      <c r="A147" s="90"/>
      <c r="B147" s="90"/>
      <c r="C147" s="90"/>
      <c r="D147" s="90"/>
      <c r="E147" s="90"/>
      <c r="F147" s="90"/>
      <c r="G147" s="90"/>
      <c r="H147" s="90"/>
      <c r="I147" s="90"/>
      <c r="J147" s="90"/>
      <c r="K147" s="90"/>
      <c r="L147" s="90"/>
      <c r="M147" s="90"/>
      <c r="N147" s="90"/>
      <c r="O147" s="90"/>
      <c r="P147" s="90"/>
      <c r="Q147" s="90"/>
      <c r="R147" s="90"/>
      <c r="S147" s="90"/>
      <c r="T147" s="90"/>
      <c r="U147" s="90"/>
    </row>
    <row r="148" spans="1:32" ht="17.25" customHeight="1" thickBot="1" x14ac:dyDescent="0.5">
      <c r="A148" s="91" t="s">
        <v>32</v>
      </c>
      <c r="B148" s="92"/>
      <c r="C148" s="92"/>
      <c r="D148" s="336" t="s">
        <v>103</v>
      </c>
      <c r="E148" s="336"/>
      <c r="F148" s="336"/>
      <c r="G148" s="336"/>
      <c r="H148" s="337"/>
      <c r="I148" s="101" t="s">
        <v>27</v>
      </c>
      <c r="J148" s="104" t="s">
        <v>38</v>
      </c>
      <c r="K148" s="105"/>
      <c r="L148" s="108" t="s">
        <v>39</v>
      </c>
      <c r="M148" s="109"/>
      <c r="N148" s="109"/>
      <c r="O148" s="109"/>
      <c r="P148" s="109"/>
      <c r="Q148" s="109"/>
      <c r="R148" s="110"/>
      <c r="S148" s="111" t="s">
        <v>29</v>
      </c>
      <c r="T148" s="112"/>
      <c r="U148" s="113"/>
    </row>
    <row r="149" spans="1:32" s="33" customFormat="1" ht="17.25" customHeight="1" x14ac:dyDescent="0.45">
      <c r="A149" s="93"/>
      <c r="B149" s="94"/>
      <c r="C149" s="94"/>
      <c r="D149" s="338"/>
      <c r="E149" s="338"/>
      <c r="F149" s="338"/>
      <c r="G149" s="338"/>
      <c r="H149" s="339"/>
      <c r="I149" s="102"/>
      <c r="J149" s="106"/>
      <c r="K149" s="107"/>
      <c r="L149" s="120" t="s">
        <v>34</v>
      </c>
      <c r="M149" s="124"/>
      <c r="N149" s="124"/>
      <c r="O149" s="124"/>
      <c r="P149" s="121"/>
      <c r="Q149" s="120" t="s">
        <v>36</v>
      </c>
      <c r="R149" s="121"/>
      <c r="S149" s="114"/>
      <c r="T149" s="115"/>
      <c r="U149" s="116"/>
    </row>
    <row r="150" spans="1:32" ht="31.9" thickBot="1" x14ac:dyDescent="0.5">
      <c r="A150" s="122" t="s">
        <v>117</v>
      </c>
      <c r="B150" s="123"/>
      <c r="C150" s="123"/>
      <c r="D150" s="340"/>
      <c r="E150" s="340"/>
      <c r="F150" s="340"/>
      <c r="G150" s="340"/>
      <c r="H150" s="341"/>
      <c r="I150" s="103"/>
      <c r="J150" s="34" t="s">
        <v>40</v>
      </c>
      <c r="K150" s="35" t="s">
        <v>26</v>
      </c>
      <c r="L150" s="125" t="s">
        <v>33</v>
      </c>
      <c r="M150" s="126"/>
      <c r="N150" s="126"/>
      <c r="O150" s="37" t="s">
        <v>37</v>
      </c>
      <c r="P150" s="38" t="s">
        <v>40</v>
      </c>
      <c r="Q150" s="39" t="s">
        <v>37</v>
      </c>
      <c r="R150" s="38" t="s">
        <v>40</v>
      </c>
      <c r="S150" s="117"/>
      <c r="T150" s="118"/>
      <c r="U150" s="119"/>
    </row>
    <row r="151" spans="1:32" s="42" customFormat="1" ht="16.5" hidden="1" customHeight="1" thickBot="1" x14ac:dyDescent="0.5">
      <c r="A151" s="84"/>
      <c r="B151" s="85"/>
      <c r="C151" s="85"/>
      <c r="D151" s="85"/>
      <c r="E151" s="85"/>
      <c r="F151" s="85"/>
      <c r="G151" s="85"/>
      <c r="H151" s="86"/>
      <c r="I151" s="40"/>
      <c r="J151" s="41">
        <v>30</v>
      </c>
      <c r="K151" s="127" t="s">
        <v>97</v>
      </c>
      <c r="L151" s="128"/>
      <c r="M151" s="128"/>
      <c r="N151" s="128"/>
      <c r="O151" s="68"/>
      <c r="P151" s="68"/>
      <c r="Q151" s="41"/>
      <c r="R151" s="68"/>
      <c r="S151" s="68"/>
      <c r="T151" s="68"/>
      <c r="U151" s="69"/>
      <c r="W151" s="43"/>
      <c r="X151" s="43"/>
      <c r="AA151" s="44"/>
      <c r="AD151" s="1"/>
    </row>
    <row r="152" spans="1:32" ht="20.100000000000001" customHeight="1" x14ac:dyDescent="0.45">
      <c r="A152" s="84"/>
      <c r="B152" s="85"/>
      <c r="C152" s="85"/>
      <c r="D152" s="85"/>
      <c r="E152" s="85"/>
      <c r="F152" s="85"/>
      <c r="G152" s="85"/>
      <c r="H152" s="86"/>
      <c r="I152" s="45">
        <f>(J152*K152)+(P152*O152)+(Q152*R152)</f>
        <v>0</v>
      </c>
      <c r="J152" s="46">
        <f>J151*Y43</f>
        <v>26.4</v>
      </c>
      <c r="K152" s="7"/>
      <c r="L152" s="129"/>
      <c r="M152" s="130"/>
      <c r="N152" s="131"/>
      <c r="O152" s="66"/>
      <c r="P152" s="47">
        <v>0</v>
      </c>
      <c r="Q152" s="16"/>
      <c r="R152" s="47">
        <v>0</v>
      </c>
      <c r="S152" s="48" t="s">
        <v>3</v>
      </c>
      <c r="T152" s="49" t="s">
        <v>20</v>
      </c>
      <c r="U152" s="132" t="s">
        <v>18</v>
      </c>
    </row>
    <row r="153" spans="1:32" ht="20.100000000000001" customHeight="1" x14ac:dyDescent="0.45">
      <c r="A153" s="84"/>
      <c r="B153" s="85"/>
      <c r="C153" s="85"/>
      <c r="D153" s="85"/>
      <c r="E153" s="85"/>
      <c r="F153" s="85"/>
      <c r="G153" s="85"/>
      <c r="H153" s="86"/>
      <c r="I153" s="50">
        <f>(J153*K153)+(M153*N153)+(O153*P153)+(Q153*R153)</f>
        <v>0</v>
      </c>
      <c r="J153" s="51">
        <f>J152</f>
        <v>26.4</v>
      </c>
      <c r="K153" s="10"/>
      <c r="L153" s="134"/>
      <c r="M153" s="135"/>
      <c r="N153" s="135"/>
      <c r="O153" s="12"/>
      <c r="P153" s="52">
        <f>P152</f>
        <v>0</v>
      </c>
      <c r="Q153" s="17"/>
      <c r="R153" s="52">
        <f>R152</f>
        <v>0</v>
      </c>
      <c r="S153" s="53" t="s">
        <v>4</v>
      </c>
      <c r="T153" s="54" t="s">
        <v>21</v>
      </c>
      <c r="U153" s="133"/>
    </row>
    <row r="154" spans="1:32" ht="20.100000000000001" customHeight="1" x14ac:dyDescent="0.45">
      <c r="A154" s="84"/>
      <c r="B154" s="85"/>
      <c r="C154" s="85"/>
      <c r="D154" s="85"/>
      <c r="E154" s="85"/>
      <c r="F154" s="85"/>
      <c r="G154" s="85"/>
      <c r="H154" s="86"/>
      <c r="I154" s="50">
        <f t="shared" ref="I154:I157" si="5">(J154*K154)+(M154*N154)+(O154*P154)+(Q154*R154)</f>
        <v>0</v>
      </c>
      <c r="J154" s="51">
        <f>J152</f>
        <v>26.4</v>
      </c>
      <c r="K154" s="10"/>
      <c r="L154" s="134"/>
      <c r="M154" s="135"/>
      <c r="N154" s="136"/>
      <c r="O154" s="19"/>
      <c r="P154" s="52">
        <f>P152</f>
        <v>0</v>
      </c>
      <c r="Q154" s="17"/>
      <c r="R154" s="52">
        <f>R152</f>
        <v>0</v>
      </c>
      <c r="S154" s="53" t="s">
        <v>5</v>
      </c>
      <c r="T154" s="54" t="s">
        <v>22</v>
      </c>
      <c r="U154" s="133"/>
    </row>
    <row r="155" spans="1:32" ht="20.100000000000001" customHeight="1" x14ac:dyDescent="0.45">
      <c r="A155" s="84"/>
      <c r="B155" s="85"/>
      <c r="C155" s="85"/>
      <c r="D155" s="85"/>
      <c r="E155" s="85"/>
      <c r="F155" s="85"/>
      <c r="G155" s="85"/>
      <c r="H155" s="86"/>
      <c r="I155" s="50">
        <f t="shared" si="5"/>
        <v>0</v>
      </c>
      <c r="J155" s="51">
        <f>J152</f>
        <v>26.4</v>
      </c>
      <c r="K155" s="10"/>
      <c r="L155" s="134"/>
      <c r="M155" s="135"/>
      <c r="N155" s="136"/>
      <c r="O155" s="19"/>
      <c r="P155" s="52">
        <f>P152</f>
        <v>0</v>
      </c>
      <c r="Q155" s="17"/>
      <c r="R155" s="52">
        <f>R152</f>
        <v>0</v>
      </c>
      <c r="S155" s="53" t="s">
        <v>6</v>
      </c>
      <c r="T155" s="54" t="s">
        <v>23</v>
      </c>
      <c r="U155" s="133"/>
    </row>
    <row r="156" spans="1:32" ht="20.100000000000001" customHeight="1" x14ac:dyDescent="0.45">
      <c r="A156" s="84"/>
      <c r="B156" s="85"/>
      <c r="C156" s="85"/>
      <c r="D156" s="85"/>
      <c r="E156" s="85"/>
      <c r="F156" s="85"/>
      <c r="G156" s="85"/>
      <c r="H156" s="86"/>
      <c r="I156" s="50">
        <f t="shared" si="5"/>
        <v>0</v>
      </c>
      <c r="J156" s="51">
        <f>J152</f>
        <v>26.4</v>
      </c>
      <c r="K156" s="10"/>
      <c r="L156" s="134"/>
      <c r="M156" s="135"/>
      <c r="N156" s="136"/>
      <c r="O156" s="19"/>
      <c r="P156" s="52">
        <f>P152</f>
        <v>0</v>
      </c>
      <c r="Q156" s="17"/>
      <c r="R156" s="52">
        <f>R152</f>
        <v>0</v>
      </c>
      <c r="S156" s="53" t="s">
        <v>7</v>
      </c>
      <c r="T156" s="54" t="s">
        <v>24</v>
      </c>
      <c r="U156" s="133"/>
      <c r="Z156" s="55"/>
    </row>
    <row r="157" spans="1:32" ht="20.100000000000001" customHeight="1" x14ac:dyDescent="0.45">
      <c r="A157" s="84"/>
      <c r="B157" s="85"/>
      <c r="C157" s="85"/>
      <c r="D157" s="85"/>
      <c r="E157" s="85"/>
      <c r="F157" s="85"/>
      <c r="G157" s="85"/>
      <c r="H157" s="86"/>
      <c r="I157" s="50">
        <f t="shared" si="5"/>
        <v>0</v>
      </c>
      <c r="J157" s="51">
        <f>J152</f>
        <v>26.4</v>
      </c>
      <c r="K157" s="10"/>
      <c r="L157" s="134"/>
      <c r="M157" s="135"/>
      <c r="N157" s="135"/>
      <c r="O157" s="12"/>
      <c r="P157" s="52">
        <f>P152</f>
        <v>0</v>
      </c>
      <c r="Q157" s="17"/>
      <c r="R157" s="52">
        <f>R152</f>
        <v>0</v>
      </c>
      <c r="S157" s="53" t="s">
        <v>8</v>
      </c>
      <c r="T157" s="54" t="s">
        <v>25</v>
      </c>
      <c r="U157" s="133"/>
      <c r="AF157" s="1" t="b">
        <v>0</v>
      </c>
    </row>
    <row r="158" spans="1:32" ht="20.100000000000001" customHeight="1" x14ac:dyDescent="0.45">
      <c r="A158" s="84"/>
      <c r="B158" s="85"/>
      <c r="C158" s="85"/>
      <c r="D158" s="85"/>
      <c r="E158" s="85"/>
      <c r="F158" s="85"/>
      <c r="G158" s="85"/>
      <c r="H158" s="86"/>
      <c r="I158" s="50">
        <f>(J158*K158)+(M158*N158)+(O158*P158)+(Q158*R158)</f>
        <v>0</v>
      </c>
      <c r="J158" s="51">
        <f>J152*1.2</f>
        <v>31.679999999999996</v>
      </c>
      <c r="K158" s="10"/>
      <c r="L158" s="134"/>
      <c r="M158" s="135"/>
      <c r="N158" s="136"/>
      <c r="O158" s="19"/>
      <c r="P158" s="52">
        <f>P152*1.2</f>
        <v>0</v>
      </c>
      <c r="Q158" s="17"/>
      <c r="R158" s="52">
        <f>R152*1.2</f>
        <v>0</v>
      </c>
      <c r="S158" s="53" t="s">
        <v>14</v>
      </c>
      <c r="T158" s="54" t="s">
        <v>92</v>
      </c>
      <c r="U158" s="137" t="s">
        <v>19</v>
      </c>
    </row>
    <row r="159" spans="1:32" ht="20.100000000000001" customHeight="1" x14ac:dyDescent="0.45">
      <c r="A159" s="84"/>
      <c r="B159" s="85"/>
      <c r="C159" s="85"/>
      <c r="D159" s="85"/>
      <c r="E159" s="85"/>
      <c r="F159" s="85"/>
      <c r="G159" s="85"/>
      <c r="H159" s="86"/>
      <c r="I159" s="50">
        <f>(J159*K159)+(M159*N159)+(O159*P159)+(Q159*R159)</f>
        <v>0</v>
      </c>
      <c r="J159" s="51">
        <f>J152*1.2</f>
        <v>31.679999999999996</v>
      </c>
      <c r="K159" s="10"/>
      <c r="L159" s="134"/>
      <c r="M159" s="135"/>
      <c r="N159" s="135"/>
      <c r="O159" s="12"/>
      <c r="P159" s="52">
        <f>P152*1.2</f>
        <v>0</v>
      </c>
      <c r="Q159" s="17"/>
      <c r="R159" s="52">
        <f>R152*1.2</f>
        <v>0</v>
      </c>
      <c r="S159" s="53" t="s">
        <v>15</v>
      </c>
      <c r="T159" s="54" t="s">
        <v>93</v>
      </c>
      <c r="U159" s="137"/>
    </row>
    <row r="160" spans="1:32" ht="20.100000000000001" customHeight="1" x14ac:dyDescent="0.45">
      <c r="A160" s="84"/>
      <c r="B160" s="85"/>
      <c r="C160" s="85"/>
      <c r="D160" s="85"/>
      <c r="E160" s="85"/>
      <c r="F160" s="85"/>
      <c r="G160" s="85"/>
      <c r="H160" s="86"/>
      <c r="I160" s="50">
        <f t="shared" ref="I160:I162" si="6">(J160*K160)+(M160*N160)+(O160*P160)+(Q160*R160)</f>
        <v>0</v>
      </c>
      <c r="J160" s="51">
        <f>J152*1.2</f>
        <v>31.679999999999996</v>
      </c>
      <c r="K160" s="10"/>
      <c r="L160" s="134"/>
      <c r="M160" s="135"/>
      <c r="N160" s="135"/>
      <c r="O160" s="12"/>
      <c r="P160" s="52">
        <f>P152*1.2</f>
        <v>0</v>
      </c>
      <c r="Q160" s="17"/>
      <c r="R160" s="52">
        <f>R152*1.2</f>
        <v>0</v>
      </c>
      <c r="S160" s="53" t="s">
        <v>16</v>
      </c>
      <c r="T160" s="54" t="s">
        <v>94</v>
      </c>
      <c r="U160" s="137"/>
    </row>
    <row r="161" spans="1:32" ht="20.100000000000001" customHeight="1" x14ac:dyDescent="0.45">
      <c r="A161" s="84"/>
      <c r="B161" s="85"/>
      <c r="C161" s="85"/>
      <c r="D161" s="85"/>
      <c r="E161" s="85"/>
      <c r="F161" s="85"/>
      <c r="G161" s="85"/>
      <c r="H161" s="86"/>
      <c r="I161" s="50">
        <f t="shared" si="6"/>
        <v>0</v>
      </c>
      <c r="J161" s="51">
        <f>J152*1.2</f>
        <v>31.679999999999996</v>
      </c>
      <c r="K161" s="10"/>
      <c r="L161" s="134"/>
      <c r="M161" s="135"/>
      <c r="N161" s="135"/>
      <c r="O161" s="12"/>
      <c r="P161" s="52">
        <f>P152*1.2</f>
        <v>0</v>
      </c>
      <c r="Q161" s="17"/>
      <c r="R161" s="52">
        <f>R152*1.2</f>
        <v>0</v>
      </c>
      <c r="S161" s="53" t="s">
        <v>9</v>
      </c>
      <c r="T161" s="54" t="s">
        <v>95</v>
      </c>
      <c r="U161" s="137"/>
    </row>
    <row r="162" spans="1:32" ht="19.5" customHeight="1" thickBot="1" x14ac:dyDescent="0.5">
      <c r="A162" s="84"/>
      <c r="B162" s="85"/>
      <c r="C162" s="85"/>
      <c r="D162" s="85"/>
      <c r="E162" s="85"/>
      <c r="F162" s="85"/>
      <c r="G162" s="85"/>
      <c r="H162" s="86"/>
      <c r="I162" s="50">
        <f t="shared" si="6"/>
        <v>0</v>
      </c>
      <c r="J162" s="51">
        <f>J152*1.2</f>
        <v>31.679999999999996</v>
      </c>
      <c r="K162" s="13"/>
      <c r="L162" s="347"/>
      <c r="M162" s="348"/>
      <c r="N162" s="348"/>
      <c r="O162" s="67"/>
      <c r="P162" s="56">
        <f>P152*1.2</f>
        <v>0</v>
      </c>
      <c r="Q162" s="18"/>
      <c r="R162" s="56">
        <f>R152*1.2</f>
        <v>0</v>
      </c>
      <c r="S162" s="57" t="s">
        <v>17</v>
      </c>
      <c r="T162" s="54" t="s">
        <v>96</v>
      </c>
      <c r="U162" s="138"/>
    </row>
    <row r="163" spans="1:32" ht="19.5" customHeight="1" thickBot="1" x14ac:dyDescent="0.5">
      <c r="A163" s="84"/>
      <c r="B163" s="85"/>
      <c r="C163" s="85"/>
      <c r="D163" s="85"/>
      <c r="E163" s="85"/>
      <c r="F163" s="85"/>
      <c r="G163" s="85"/>
      <c r="H163" s="86"/>
      <c r="I163" s="58">
        <f>SUM(I152:I162)</f>
        <v>0</v>
      </c>
      <c r="J163" s="319" t="s">
        <v>43</v>
      </c>
      <c r="K163" s="320"/>
      <c r="L163" s="320"/>
      <c r="M163" s="320"/>
      <c r="N163" s="320"/>
      <c r="O163" s="320"/>
      <c r="P163" s="320"/>
      <c r="Q163" s="320"/>
      <c r="R163" s="320"/>
      <c r="S163" s="320"/>
      <c r="T163" s="320"/>
      <c r="U163" s="321"/>
    </row>
    <row r="164" spans="1:32" ht="19.5" hidden="1" customHeight="1" x14ac:dyDescent="0.45">
      <c r="A164" s="84"/>
      <c r="B164" s="85"/>
      <c r="C164" s="85"/>
      <c r="D164" s="85"/>
      <c r="E164" s="85"/>
      <c r="F164" s="85"/>
      <c r="G164" s="85"/>
      <c r="H164" s="86"/>
      <c r="I164" s="111" t="s">
        <v>42</v>
      </c>
      <c r="J164" s="112"/>
      <c r="K164" s="342"/>
      <c r="L164" s="344"/>
      <c r="M164" s="345"/>
      <c r="N164" s="345"/>
      <c r="O164" s="346"/>
      <c r="P164" s="304" t="s">
        <v>84</v>
      </c>
      <c r="Q164" s="305"/>
      <c r="R164" s="305"/>
      <c r="S164" s="305"/>
      <c r="T164" s="305"/>
      <c r="U164" s="306"/>
    </row>
    <row r="165" spans="1:32" ht="20.100000000000001" customHeight="1" thickBot="1" x14ac:dyDescent="0.5">
      <c r="A165" s="87"/>
      <c r="B165" s="88"/>
      <c r="C165" s="88"/>
      <c r="D165" s="88"/>
      <c r="E165" s="88"/>
      <c r="F165" s="88"/>
      <c r="G165" s="88"/>
      <c r="H165" s="89"/>
      <c r="I165" s="117"/>
      <c r="J165" s="118"/>
      <c r="K165" s="343"/>
      <c r="L165" s="75"/>
      <c r="M165" s="76"/>
      <c r="N165" s="76"/>
      <c r="O165" s="77"/>
      <c r="P165" s="307"/>
      <c r="Q165" s="308"/>
      <c r="R165" s="308"/>
      <c r="S165" s="308"/>
      <c r="T165" s="308"/>
      <c r="U165" s="309"/>
    </row>
    <row r="166" spans="1:32" ht="2.25" customHeight="1" thickBot="1" x14ac:dyDescent="0.5">
      <c r="A166" s="90"/>
      <c r="B166" s="90"/>
      <c r="C166" s="90"/>
      <c r="D166" s="90"/>
      <c r="E166" s="90"/>
      <c r="F166" s="90"/>
      <c r="G166" s="90"/>
      <c r="H166" s="90"/>
      <c r="I166" s="90"/>
      <c r="J166" s="90"/>
      <c r="K166" s="90"/>
      <c r="L166" s="90"/>
      <c r="M166" s="90"/>
      <c r="N166" s="90"/>
      <c r="O166" s="90"/>
      <c r="P166" s="90"/>
      <c r="Q166" s="90"/>
      <c r="R166" s="90"/>
      <c r="S166" s="90"/>
      <c r="T166" s="90"/>
      <c r="U166" s="90"/>
    </row>
    <row r="167" spans="1:32" ht="17.25" customHeight="1" thickBot="1" x14ac:dyDescent="0.5">
      <c r="A167" s="91" t="s">
        <v>32</v>
      </c>
      <c r="B167" s="92"/>
      <c r="C167" s="92"/>
      <c r="D167" s="95" t="s">
        <v>104</v>
      </c>
      <c r="E167" s="95"/>
      <c r="F167" s="95"/>
      <c r="G167" s="95"/>
      <c r="H167" s="96"/>
      <c r="I167" s="101" t="s">
        <v>27</v>
      </c>
      <c r="J167" s="104" t="s">
        <v>38</v>
      </c>
      <c r="K167" s="105"/>
      <c r="L167" s="108" t="s">
        <v>39</v>
      </c>
      <c r="M167" s="109"/>
      <c r="N167" s="109"/>
      <c r="O167" s="109"/>
      <c r="P167" s="109"/>
      <c r="Q167" s="109"/>
      <c r="R167" s="110"/>
      <c r="S167" s="111" t="s">
        <v>29</v>
      </c>
      <c r="T167" s="112"/>
      <c r="U167" s="113"/>
    </row>
    <row r="168" spans="1:32" s="33" customFormat="1" ht="17.25" customHeight="1" x14ac:dyDescent="0.45">
      <c r="A168" s="93"/>
      <c r="B168" s="94"/>
      <c r="C168" s="94"/>
      <c r="D168" s="97"/>
      <c r="E168" s="97"/>
      <c r="F168" s="97"/>
      <c r="G168" s="97"/>
      <c r="H168" s="98"/>
      <c r="I168" s="102"/>
      <c r="J168" s="106"/>
      <c r="K168" s="107"/>
      <c r="L168" s="120" t="s">
        <v>34</v>
      </c>
      <c r="M168" s="124"/>
      <c r="N168" s="124"/>
      <c r="O168" s="124"/>
      <c r="P168" s="121"/>
      <c r="Q168" s="120" t="s">
        <v>36</v>
      </c>
      <c r="R168" s="121"/>
      <c r="S168" s="114"/>
      <c r="T168" s="115"/>
      <c r="U168" s="116"/>
    </row>
    <row r="169" spans="1:32" ht="31.9" thickBot="1" x14ac:dyDescent="0.5">
      <c r="A169" s="122" t="s">
        <v>118</v>
      </c>
      <c r="B169" s="123"/>
      <c r="C169" s="123"/>
      <c r="D169" s="99"/>
      <c r="E169" s="99"/>
      <c r="F169" s="99"/>
      <c r="G169" s="99"/>
      <c r="H169" s="100"/>
      <c r="I169" s="103"/>
      <c r="J169" s="34" t="s">
        <v>40</v>
      </c>
      <c r="K169" s="35" t="s">
        <v>26</v>
      </c>
      <c r="L169" s="125" t="s">
        <v>33</v>
      </c>
      <c r="M169" s="126"/>
      <c r="N169" s="126"/>
      <c r="O169" s="37" t="s">
        <v>37</v>
      </c>
      <c r="P169" s="38" t="s">
        <v>40</v>
      </c>
      <c r="Q169" s="39" t="s">
        <v>37</v>
      </c>
      <c r="R169" s="38" t="s">
        <v>40</v>
      </c>
      <c r="S169" s="117"/>
      <c r="T169" s="118"/>
      <c r="U169" s="119"/>
    </row>
    <row r="170" spans="1:32" s="42" customFormat="1" ht="10.5" hidden="1" customHeight="1" thickBot="1" x14ac:dyDescent="0.5">
      <c r="A170" s="84"/>
      <c r="B170" s="85"/>
      <c r="C170" s="85"/>
      <c r="D170" s="85"/>
      <c r="E170" s="85"/>
      <c r="F170" s="85"/>
      <c r="G170" s="85"/>
      <c r="H170" s="86"/>
      <c r="I170" s="40"/>
      <c r="J170" s="41">
        <v>31</v>
      </c>
      <c r="K170" s="127" t="s">
        <v>97</v>
      </c>
      <c r="L170" s="128"/>
      <c r="M170" s="128"/>
      <c r="N170" s="128"/>
      <c r="O170" s="68"/>
      <c r="P170" s="68"/>
      <c r="Q170" s="41"/>
      <c r="R170" s="68"/>
      <c r="S170" s="68"/>
      <c r="T170" s="68"/>
      <c r="U170" s="69"/>
      <c r="W170" s="43"/>
      <c r="X170" s="43"/>
      <c r="AA170" s="44"/>
      <c r="AD170" s="1"/>
    </row>
    <row r="171" spans="1:32" ht="20.100000000000001" customHeight="1" x14ac:dyDescent="0.45">
      <c r="A171" s="84"/>
      <c r="B171" s="85"/>
      <c r="C171" s="85"/>
      <c r="D171" s="85"/>
      <c r="E171" s="85"/>
      <c r="F171" s="85"/>
      <c r="G171" s="85"/>
      <c r="H171" s="86"/>
      <c r="I171" s="45">
        <f>(J171*K171)+(P171*O171)+(Q171*R171)</f>
        <v>0</v>
      </c>
      <c r="J171" s="46">
        <f>J170*Y43</f>
        <v>27.28</v>
      </c>
      <c r="K171" s="7"/>
      <c r="L171" s="129"/>
      <c r="M171" s="130"/>
      <c r="N171" s="131"/>
      <c r="O171" s="66"/>
      <c r="P171" s="47">
        <v>0</v>
      </c>
      <c r="Q171" s="16"/>
      <c r="R171" s="47">
        <v>0</v>
      </c>
      <c r="S171" s="48" t="s">
        <v>3</v>
      </c>
      <c r="T171" s="49" t="s">
        <v>20</v>
      </c>
      <c r="U171" s="132" t="s">
        <v>18</v>
      </c>
    </row>
    <row r="172" spans="1:32" ht="20.100000000000001" customHeight="1" x14ac:dyDescent="0.45">
      <c r="A172" s="84"/>
      <c r="B172" s="85"/>
      <c r="C172" s="85"/>
      <c r="D172" s="85"/>
      <c r="E172" s="85"/>
      <c r="F172" s="85"/>
      <c r="G172" s="85"/>
      <c r="H172" s="86"/>
      <c r="I172" s="50">
        <f>(J172*K172)+(M172*N172)+(O172*P172)+(Q172*R172)</f>
        <v>0</v>
      </c>
      <c r="J172" s="51">
        <f>J171</f>
        <v>27.28</v>
      </c>
      <c r="K172" s="10"/>
      <c r="L172" s="134"/>
      <c r="M172" s="135"/>
      <c r="N172" s="135"/>
      <c r="O172" s="12"/>
      <c r="P172" s="52">
        <f>P171</f>
        <v>0</v>
      </c>
      <c r="Q172" s="17"/>
      <c r="R172" s="52">
        <f>R171</f>
        <v>0</v>
      </c>
      <c r="S172" s="53" t="s">
        <v>4</v>
      </c>
      <c r="T172" s="54" t="s">
        <v>21</v>
      </c>
      <c r="U172" s="133"/>
    </row>
    <row r="173" spans="1:32" ht="20.100000000000001" customHeight="1" x14ac:dyDescent="0.45">
      <c r="A173" s="84"/>
      <c r="B173" s="85"/>
      <c r="C173" s="85"/>
      <c r="D173" s="85"/>
      <c r="E173" s="85"/>
      <c r="F173" s="85"/>
      <c r="G173" s="85"/>
      <c r="H173" s="86"/>
      <c r="I173" s="50">
        <f t="shared" ref="I173:I176" si="7">(J173*K173)+(M173*N173)+(O173*P173)+(Q173*R173)</f>
        <v>0</v>
      </c>
      <c r="J173" s="51">
        <f>J171</f>
        <v>27.28</v>
      </c>
      <c r="K173" s="10"/>
      <c r="L173" s="134"/>
      <c r="M173" s="135"/>
      <c r="N173" s="136"/>
      <c r="O173" s="19"/>
      <c r="P173" s="52">
        <f>P171</f>
        <v>0</v>
      </c>
      <c r="Q173" s="17"/>
      <c r="R173" s="52">
        <f>R171</f>
        <v>0</v>
      </c>
      <c r="S173" s="53" t="s">
        <v>5</v>
      </c>
      <c r="T173" s="54" t="s">
        <v>22</v>
      </c>
      <c r="U173" s="133"/>
    </row>
    <row r="174" spans="1:32" ht="20.100000000000001" customHeight="1" x14ac:dyDescent="0.45">
      <c r="A174" s="84"/>
      <c r="B174" s="85"/>
      <c r="C174" s="85"/>
      <c r="D174" s="85"/>
      <c r="E174" s="85"/>
      <c r="F174" s="85"/>
      <c r="G174" s="85"/>
      <c r="H174" s="86"/>
      <c r="I174" s="50">
        <f t="shared" si="7"/>
        <v>0</v>
      </c>
      <c r="J174" s="51">
        <f>J171</f>
        <v>27.28</v>
      </c>
      <c r="K174" s="10"/>
      <c r="L174" s="134"/>
      <c r="M174" s="135"/>
      <c r="N174" s="136"/>
      <c r="O174" s="19"/>
      <c r="P174" s="52">
        <f>P171</f>
        <v>0</v>
      </c>
      <c r="Q174" s="17"/>
      <c r="R174" s="52">
        <f>R171</f>
        <v>0</v>
      </c>
      <c r="S174" s="53" t="s">
        <v>6</v>
      </c>
      <c r="T174" s="54" t="s">
        <v>23</v>
      </c>
      <c r="U174" s="133"/>
    </row>
    <row r="175" spans="1:32" ht="20.100000000000001" customHeight="1" x14ac:dyDescent="0.45">
      <c r="A175" s="84"/>
      <c r="B175" s="85"/>
      <c r="C175" s="85"/>
      <c r="D175" s="85"/>
      <c r="E175" s="85"/>
      <c r="F175" s="85"/>
      <c r="G175" s="85"/>
      <c r="H175" s="86"/>
      <c r="I175" s="50">
        <f t="shared" si="7"/>
        <v>0</v>
      </c>
      <c r="J175" s="51">
        <f>J171</f>
        <v>27.28</v>
      </c>
      <c r="K175" s="10"/>
      <c r="L175" s="134"/>
      <c r="M175" s="135"/>
      <c r="N175" s="136"/>
      <c r="O175" s="19"/>
      <c r="P175" s="52">
        <f>P171</f>
        <v>0</v>
      </c>
      <c r="Q175" s="17"/>
      <c r="R175" s="52">
        <f>R171</f>
        <v>0</v>
      </c>
      <c r="S175" s="53" t="s">
        <v>7</v>
      </c>
      <c r="T175" s="54" t="s">
        <v>24</v>
      </c>
      <c r="U175" s="133"/>
      <c r="Z175" s="55"/>
    </row>
    <row r="176" spans="1:32" ht="20.100000000000001" customHeight="1" x14ac:dyDescent="0.45">
      <c r="A176" s="84"/>
      <c r="B176" s="85"/>
      <c r="C176" s="85"/>
      <c r="D176" s="85"/>
      <c r="E176" s="85"/>
      <c r="F176" s="85"/>
      <c r="G176" s="85"/>
      <c r="H176" s="86"/>
      <c r="I176" s="50">
        <f t="shared" si="7"/>
        <v>0</v>
      </c>
      <c r="J176" s="51">
        <f>J171</f>
        <v>27.28</v>
      </c>
      <c r="K176" s="10"/>
      <c r="L176" s="134"/>
      <c r="M176" s="135"/>
      <c r="N176" s="135"/>
      <c r="O176" s="12"/>
      <c r="P176" s="52">
        <f>P171</f>
        <v>0</v>
      </c>
      <c r="Q176" s="17"/>
      <c r="R176" s="52">
        <f>R171</f>
        <v>0</v>
      </c>
      <c r="S176" s="53" t="s">
        <v>8</v>
      </c>
      <c r="T176" s="54" t="s">
        <v>25</v>
      </c>
      <c r="U176" s="133"/>
      <c r="AF176" s="1" t="b">
        <v>0</v>
      </c>
    </row>
    <row r="177" spans="1:30" ht="20.100000000000001" customHeight="1" x14ac:dyDescent="0.45">
      <c r="A177" s="84"/>
      <c r="B177" s="85"/>
      <c r="C177" s="85"/>
      <c r="D177" s="85"/>
      <c r="E177" s="85"/>
      <c r="F177" s="85"/>
      <c r="G177" s="85"/>
      <c r="H177" s="86"/>
      <c r="I177" s="50">
        <f>(J177*K177)+(M177*N177)+(O177*P177)+(Q177*R177)</f>
        <v>0</v>
      </c>
      <c r="J177" s="51">
        <f>J171*1.2</f>
        <v>32.735999999999997</v>
      </c>
      <c r="K177" s="10"/>
      <c r="L177" s="134"/>
      <c r="M177" s="135"/>
      <c r="N177" s="136"/>
      <c r="O177" s="19"/>
      <c r="P177" s="52">
        <f>P171*1.2</f>
        <v>0</v>
      </c>
      <c r="Q177" s="17"/>
      <c r="R177" s="52">
        <f>R171*1.2</f>
        <v>0</v>
      </c>
      <c r="S177" s="53" t="s">
        <v>14</v>
      </c>
      <c r="T177" s="54" t="s">
        <v>92</v>
      </c>
      <c r="U177" s="137" t="s">
        <v>19</v>
      </c>
    </row>
    <row r="178" spans="1:30" ht="20.100000000000001" customHeight="1" x14ac:dyDescent="0.45">
      <c r="A178" s="84"/>
      <c r="B178" s="85"/>
      <c r="C178" s="85"/>
      <c r="D178" s="85"/>
      <c r="E178" s="85"/>
      <c r="F178" s="85"/>
      <c r="G178" s="85"/>
      <c r="H178" s="86"/>
      <c r="I178" s="50">
        <f>(J178*K178)+(M178*N178)+(O178*P178)+(Q178*R178)</f>
        <v>0</v>
      </c>
      <c r="J178" s="51">
        <f>J171*1.2</f>
        <v>32.735999999999997</v>
      </c>
      <c r="K178" s="10"/>
      <c r="L178" s="134"/>
      <c r="M178" s="135"/>
      <c r="N178" s="135"/>
      <c r="O178" s="12"/>
      <c r="P178" s="52">
        <f>P171*1.2</f>
        <v>0</v>
      </c>
      <c r="Q178" s="17"/>
      <c r="R178" s="52">
        <f>R171*1.2</f>
        <v>0</v>
      </c>
      <c r="S178" s="53" t="s">
        <v>15</v>
      </c>
      <c r="T178" s="54" t="s">
        <v>93</v>
      </c>
      <c r="U178" s="137"/>
    </row>
    <row r="179" spans="1:30" ht="20.100000000000001" customHeight="1" x14ac:dyDescent="0.45">
      <c r="A179" s="84"/>
      <c r="B179" s="85"/>
      <c r="C179" s="85"/>
      <c r="D179" s="85"/>
      <c r="E179" s="85"/>
      <c r="F179" s="85"/>
      <c r="G179" s="85"/>
      <c r="H179" s="86"/>
      <c r="I179" s="50">
        <f t="shared" ref="I179:I181" si="8">(J179*K179)+(M179*N179)+(O179*P179)+(Q179*R179)</f>
        <v>0</v>
      </c>
      <c r="J179" s="51">
        <f>J171*1.2</f>
        <v>32.735999999999997</v>
      </c>
      <c r="K179" s="10"/>
      <c r="L179" s="134"/>
      <c r="M179" s="135"/>
      <c r="N179" s="135"/>
      <c r="O179" s="12"/>
      <c r="P179" s="52">
        <f>P171*1.2</f>
        <v>0</v>
      </c>
      <c r="Q179" s="17"/>
      <c r="R179" s="52">
        <f>R171*1.2</f>
        <v>0</v>
      </c>
      <c r="S179" s="53" t="s">
        <v>16</v>
      </c>
      <c r="T179" s="54" t="s">
        <v>94</v>
      </c>
      <c r="U179" s="137"/>
    </row>
    <row r="180" spans="1:30" ht="20.100000000000001" customHeight="1" x14ac:dyDescent="0.45">
      <c r="A180" s="84"/>
      <c r="B180" s="85"/>
      <c r="C180" s="85"/>
      <c r="D180" s="85"/>
      <c r="E180" s="85"/>
      <c r="F180" s="85"/>
      <c r="G180" s="85"/>
      <c r="H180" s="86"/>
      <c r="I180" s="50">
        <f t="shared" si="8"/>
        <v>0</v>
      </c>
      <c r="J180" s="51">
        <f>J171*1.2</f>
        <v>32.735999999999997</v>
      </c>
      <c r="K180" s="10"/>
      <c r="L180" s="134"/>
      <c r="M180" s="135"/>
      <c r="N180" s="135"/>
      <c r="O180" s="12"/>
      <c r="P180" s="52">
        <f>P171*1.2</f>
        <v>0</v>
      </c>
      <c r="Q180" s="17"/>
      <c r="R180" s="52">
        <f>R171*1.2</f>
        <v>0</v>
      </c>
      <c r="S180" s="53" t="s">
        <v>9</v>
      </c>
      <c r="T180" s="54" t="s">
        <v>95</v>
      </c>
      <c r="U180" s="137"/>
    </row>
    <row r="181" spans="1:30" ht="19.5" customHeight="1" thickBot="1" x14ac:dyDescent="0.5">
      <c r="A181" s="84"/>
      <c r="B181" s="85"/>
      <c r="C181" s="85"/>
      <c r="D181" s="85"/>
      <c r="E181" s="85"/>
      <c r="F181" s="85"/>
      <c r="G181" s="85"/>
      <c r="H181" s="86"/>
      <c r="I181" s="50">
        <f t="shared" si="8"/>
        <v>0</v>
      </c>
      <c r="J181" s="51">
        <f>J171*1.2</f>
        <v>32.735999999999997</v>
      </c>
      <c r="K181" s="13"/>
      <c r="L181" s="347"/>
      <c r="M181" s="348"/>
      <c r="N181" s="348"/>
      <c r="O181" s="67"/>
      <c r="P181" s="56">
        <f>P171*1.2</f>
        <v>0</v>
      </c>
      <c r="Q181" s="18"/>
      <c r="R181" s="56">
        <f>R171*1.2</f>
        <v>0</v>
      </c>
      <c r="S181" s="57" t="s">
        <v>17</v>
      </c>
      <c r="T181" s="54" t="s">
        <v>96</v>
      </c>
      <c r="U181" s="138"/>
    </row>
    <row r="182" spans="1:30" ht="19.5" customHeight="1" thickBot="1" x14ac:dyDescent="0.5">
      <c r="A182" s="84"/>
      <c r="B182" s="85"/>
      <c r="C182" s="85"/>
      <c r="D182" s="85"/>
      <c r="E182" s="85"/>
      <c r="F182" s="85"/>
      <c r="G182" s="85"/>
      <c r="H182" s="86"/>
      <c r="I182" s="58">
        <f>SUM(I171:I181)</f>
        <v>0</v>
      </c>
      <c r="J182" s="319" t="s">
        <v>43</v>
      </c>
      <c r="K182" s="320"/>
      <c r="L182" s="320"/>
      <c r="M182" s="320"/>
      <c r="N182" s="320"/>
      <c r="O182" s="320"/>
      <c r="P182" s="320"/>
      <c r="Q182" s="320"/>
      <c r="R182" s="320"/>
      <c r="S182" s="320"/>
      <c r="T182" s="320"/>
      <c r="U182" s="321"/>
    </row>
    <row r="183" spans="1:30" ht="19.5" hidden="1" customHeight="1" x14ac:dyDescent="0.45">
      <c r="A183" s="84"/>
      <c r="B183" s="85"/>
      <c r="C183" s="85"/>
      <c r="D183" s="85"/>
      <c r="E183" s="85"/>
      <c r="F183" s="85"/>
      <c r="G183" s="85"/>
      <c r="H183" s="86"/>
      <c r="I183" s="111" t="s">
        <v>42</v>
      </c>
      <c r="J183" s="112"/>
      <c r="K183" s="342"/>
      <c r="L183" s="344"/>
      <c r="M183" s="345"/>
      <c r="N183" s="345"/>
      <c r="O183" s="346"/>
      <c r="P183" s="304" t="s">
        <v>84</v>
      </c>
      <c r="Q183" s="305"/>
      <c r="R183" s="305"/>
      <c r="S183" s="305"/>
      <c r="T183" s="305"/>
      <c r="U183" s="306"/>
    </row>
    <row r="184" spans="1:30" ht="20.100000000000001" customHeight="1" thickBot="1" x14ac:dyDescent="0.5">
      <c r="A184" s="87"/>
      <c r="B184" s="88"/>
      <c r="C184" s="88"/>
      <c r="D184" s="88"/>
      <c r="E184" s="88"/>
      <c r="F184" s="88"/>
      <c r="G184" s="88"/>
      <c r="H184" s="89"/>
      <c r="I184" s="117"/>
      <c r="J184" s="118"/>
      <c r="K184" s="343"/>
      <c r="L184" s="75"/>
      <c r="M184" s="76"/>
      <c r="N184" s="76"/>
      <c r="O184" s="77"/>
      <c r="P184" s="307"/>
      <c r="Q184" s="308"/>
      <c r="R184" s="308"/>
      <c r="S184" s="308"/>
      <c r="T184" s="308"/>
      <c r="U184" s="309"/>
    </row>
    <row r="185" spans="1:30" ht="4.5" customHeight="1" thickBot="1" x14ac:dyDescent="0.5">
      <c r="A185" s="90"/>
      <c r="B185" s="90"/>
      <c r="C185" s="90"/>
      <c r="D185" s="90"/>
      <c r="E185" s="90"/>
      <c r="F185" s="90"/>
      <c r="G185" s="90"/>
      <c r="H185" s="90"/>
      <c r="I185" s="90"/>
      <c r="J185" s="90"/>
      <c r="K185" s="90"/>
      <c r="L185" s="90"/>
      <c r="M185" s="90"/>
      <c r="N185" s="90"/>
      <c r="O185" s="90"/>
      <c r="P185" s="90"/>
      <c r="Q185" s="90"/>
      <c r="R185" s="90"/>
      <c r="S185" s="90"/>
      <c r="T185" s="90"/>
      <c r="U185" s="90"/>
    </row>
    <row r="186" spans="1:30" ht="17.25" customHeight="1" thickBot="1" x14ac:dyDescent="0.5">
      <c r="A186" s="91" t="s">
        <v>32</v>
      </c>
      <c r="B186" s="92"/>
      <c r="C186" s="92"/>
      <c r="D186" s="95" t="s">
        <v>105</v>
      </c>
      <c r="E186" s="95"/>
      <c r="F186" s="95"/>
      <c r="G186" s="95"/>
      <c r="H186" s="96"/>
      <c r="I186" s="101" t="s">
        <v>27</v>
      </c>
      <c r="J186" s="104" t="s">
        <v>38</v>
      </c>
      <c r="K186" s="105"/>
      <c r="L186" s="108" t="s">
        <v>39</v>
      </c>
      <c r="M186" s="109"/>
      <c r="N186" s="109"/>
      <c r="O186" s="109"/>
      <c r="P186" s="109"/>
      <c r="Q186" s="109"/>
      <c r="R186" s="110"/>
      <c r="S186" s="111" t="s">
        <v>29</v>
      </c>
      <c r="T186" s="112"/>
      <c r="U186" s="113"/>
    </row>
    <row r="187" spans="1:30" s="33" customFormat="1" ht="17.25" customHeight="1" x14ac:dyDescent="0.45">
      <c r="A187" s="93"/>
      <c r="B187" s="94"/>
      <c r="C187" s="94"/>
      <c r="D187" s="97"/>
      <c r="E187" s="97"/>
      <c r="F187" s="97"/>
      <c r="G187" s="97"/>
      <c r="H187" s="98"/>
      <c r="I187" s="102"/>
      <c r="J187" s="106"/>
      <c r="K187" s="107"/>
      <c r="L187" s="120" t="s">
        <v>34</v>
      </c>
      <c r="M187" s="124"/>
      <c r="N187" s="124"/>
      <c r="O187" s="124"/>
      <c r="P187" s="121"/>
      <c r="Q187" s="120" t="s">
        <v>85</v>
      </c>
      <c r="R187" s="121"/>
      <c r="S187" s="114"/>
      <c r="T187" s="115"/>
      <c r="U187" s="116"/>
    </row>
    <row r="188" spans="1:30" ht="31.9" thickBot="1" x14ac:dyDescent="0.5">
      <c r="A188" s="122" t="s">
        <v>119</v>
      </c>
      <c r="B188" s="123"/>
      <c r="C188" s="123"/>
      <c r="D188" s="99"/>
      <c r="E188" s="99"/>
      <c r="F188" s="99"/>
      <c r="G188" s="99"/>
      <c r="H188" s="100"/>
      <c r="I188" s="103"/>
      <c r="J188" s="34" t="s">
        <v>40</v>
      </c>
      <c r="K188" s="35" t="s">
        <v>26</v>
      </c>
      <c r="L188" s="125" t="s">
        <v>33</v>
      </c>
      <c r="M188" s="126"/>
      <c r="N188" s="126"/>
      <c r="O188" s="37" t="s">
        <v>37</v>
      </c>
      <c r="P188" s="38" t="s">
        <v>40</v>
      </c>
      <c r="Q188" s="39" t="s">
        <v>37</v>
      </c>
      <c r="R188" s="38" t="s">
        <v>40</v>
      </c>
      <c r="S188" s="117"/>
      <c r="T188" s="118"/>
      <c r="U188" s="119"/>
    </row>
    <row r="189" spans="1:30" s="42" customFormat="1" ht="9" hidden="1" customHeight="1" thickBot="1" x14ac:dyDescent="0.5">
      <c r="A189" s="84"/>
      <c r="B189" s="85"/>
      <c r="C189" s="85"/>
      <c r="D189" s="85"/>
      <c r="E189" s="85"/>
      <c r="F189" s="85"/>
      <c r="G189" s="85"/>
      <c r="H189" s="86"/>
      <c r="I189" s="40"/>
      <c r="J189" s="41">
        <v>16</v>
      </c>
      <c r="K189" s="127" t="s">
        <v>97</v>
      </c>
      <c r="L189" s="128"/>
      <c r="M189" s="128"/>
      <c r="N189" s="128"/>
      <c r="O189" s="68"/>
      <c r="P189" s="69"/>
      <c r="Q189" s="68"/>
      <c r="R189" s="68"/>
      <c r="S189" s="68"/>
      <c r="T189" s="68"/>
      <c r="U189" s="69"/>
      <c r="W189" s="43"/>
      <c r="X189" s="43"/>
      <c r="AA189" s="44"/>
      <c r="AD189" s="1"/>
    </row>
    <row r="190" spans="1:30" ht="20.100000000000001" customHeight="1" x14ac:dyDescent="0.45">
      <c r="A190" s="84"/>
      <c r="B190" s="85"/>
      <c r="C190" s="85"/>
      <c r="D190" s="85"/>
      <c r="E190" s="85"/>
      <c r="F190" s="85"/>
      <c r="G190" s="85"/>
      <c r="H190" s="86"/>
      <c r="I190" s="45">
        <f>(J190*K190)+(M190*N190)+(O190*P190)+(Q190*R190)</f>
        <v>0</v>
      </c>
      <c r="J190" s="46">
        <f>J189*Y43</f>
        <v>14.08</v>
      </c>
      <c r="K190" s="7"/>
      <c r="L190" s="129"/>
      <c r="M190" s="130"/>
      <c r="N190" s="130"/>
      <c r="O190" s="70"/>
      <c r="P190" s="47">
        <v>2.75</v>
      </c>
      <c r="Q190" s="16"/>
      <c r="R190" s="47">
        <v>2.75</v>
      </c>
      <c r="S190" s="48" t="s">
        <v>3</v>
      </c>
      <c r="T190" s="49" t="s">
        <v>20</v>
      </c>
      <c r="U190" s="132" t="s">
        <v>18</v>
      </c>
    </row>
    <row r="191" spans="1:30" ht="20.100000000000001" customHeight="1" x14ac:dyDescent="0.45">
      <c r="A191" s="84"/>
      <c r="B191" s="85"/>
      <c r="C191" s="85"/>
      <c r="D191" s="85"/>
      <c r="E191" s="85"/>
      <c r="F191" s="85"/>
      <c r="G191" s="85"/>
      <c r="H191" s="86"/>
      <c r="I191" s="50">
        <f t="shared" ref="I191:I200" si="9">(J191*K191)+(M191*N191)+(O191*P191)+(Q191*R191)</f>
        <v>0</v>
      </c>
      <c r="J191" s="51">
        <f>J190</f>
        <v>14.08</v>
      </c>
      <c r="K191" s="10"/>
      <c r="L191" s="134"/>
      <c r="M191" s="135"/>
      <c r="N191" s="135"/>
      <c r="O191" s="12"/>
      <c r="P191" s="52">
        <f>P190</f>
        <v>2.75</v>
      </c>
      <c r="Q191" s="17"/>
      <c r="R191" s="52">
        <f>R190</f>
        <v>2.75</v>
      </c>
      <c r="S191" s="53" t="s">
        <v>4</v>
      </c>
      <c r="T191" s="54" t="s">
        <v>21</v>
      </c>
      <c r="U191" s="133"/>
    </row>
    <row r="192" spans="1:30" ht="20.100000000000001" customHeight="1" x14ac:dyDescent="0.45">
      <c r="A192" s="84"/>
      <c r="B192" s="85"/>
      <c r="C192" s="85"/>
      <c r="D192" s="85"/>
      <c r="E192" s="85"/>
      <c r="F192" s="85"/>
      <c r="G192" s="85"/>
      <c r="H192" s="86"/>
      <c r="I192" s="50">
        <f t="shared" si="9"/>
        <v>0</v>
      </c>
      <c r="J192" s="51">
        <f>J190</f>
        <v>14.08</v>
      </c>
      <c r="K192" s="10"/>
      <c r="L192" s="134"/>
      <c r="M192" s="135"/>
      <c r="N192" s="136"/>
      <c r="O192" s="19"/>
      <c r="P192" s="52">
        <f>P190</f>
        <v>2.75</v>
      </c>
      <c r="Q192" s="17"/>
      <c r="R192" s="52">
        <f>R190</f>
        <v>2.75</v>
      </c>
      <c r="S192" s="53" t="s">
        <v>5</v>
      </c>
      <c r="T192" s="54" t="s">
        <v>22</v>
      </c>
      <c r="U192" s="133"/>
    </row>
    <row r="193" spans="1:30" ht="20.100000000000001" customHeight="1" x14ac:dyDescent="0.45">
      <c r="A193" s="84"/>
      <c r="B193" s="85"/>
      <c r="C193" s="85"/>
      <c r="D193" s="85"/>
      <c r="E193" s="85"/>
      <c r="F193" s="85"/>
      <c r="G193" s="85"/>
      <c r="H193" s="86"/>
      <c r="I193" s="50">
        <f t="shared" si="9"/>
        <v>0</v>
      </c>
      <c r="J193" s="51">
        <f>J190</f>
        <v>14.08</v>
      </c>
      <c r="K193" s="10"/>
      <c r="L193" s="134"/>
      <c r="M193" s="135"/>
      <c r="N193" s="136"/>
      <c r="O193" s="19"/>
      <c r="P193" s="52">
        <f>P190</f>
        <v>2.75</v>
      </c>
      <c r="Q193" s="17"/>
      <c r="R193" s="52">
        <f>R190</f>
        <v>2.75</v>
      </c>
      <c r="S193" s="53" t="s">
        <v>6</v>
      </c>
      <c r="T193" s="54" t="s">
        <v>23</v>
      </c>
      <c r="U193" s="133"/>
    </row>
    <row r="194" spans="1:30" ht="20.100000000000001" customHeight="1" x14ac:dyDescent="0.45">
      <c r="A194" s="84"/>
      <c r="B194" s="85"/>
      <c r="C194" s="85"/>
      <c r="D194" s="85"/>
      <c r="E194" s="85"/>
      <c r="F194" s="85"/>
      <c r="G194" s="85"/>
      <c r="H194" s="86"/>
      <c r="I194" s="50">
        <f t="shared" si="9"/>
        <v>0</v>
      </c>
      <c r="J194" s="51">
        <f>J190</f>
        <v>14.08</v>
      </c>
      <c r="K194" s="10"/>
      <c r="L194" s="134"/>
      <c r="M194" s="135"/>
      <c r="N194" s="136"/>
      <c r="O194" s="19"/>
      <c r="P194" s="52">
        <f>P190</f>
        <v>2.75</v>
      </c>
      <c r="Q194" s="17"/>
      <c r="R194" s="52">
        <f>R190</f>
        <v>2.75</v>
      </c>
      <c r="S194" s="53" t="s">
        <v>7</v>
      </c>
      <c r="T194" s="54" t="s">
        <v>24</v>
      </c>
      <c r="U194" s="133"/>
      <c r="Z194" s="55"/>
    </row>
    <row r="195" spans="1:30" ht="20.100000000000001" customHeight="1" x14ac:dyDescent="0.45">
      <c r="A195" s="84"/>
      <c r="B195" s="85"/>
      <c r="C195" s="85"/>
      <c r="D195" s="85"/>
      <c r="E195" s="85"/>
      <c r="F195" s="85"/>
      <c r="G195" s="85"/>
      <c r="H195" s="86"/>
      <c r="I195" s="50">
        <f t="shared" si="9"/>
        <v>0</v>
      </c>
      <c r="J195" s="51">
        <f>J190</f>
        <v>14.08</v>
      </c>
      <c r="K195" s="10"/>
      <c r="L195" s="134"/>
      <c r="M195" s="135"/>
      <c r="N195" s="136"/>
      <c r="O195" s="19"/>
      <c r="P195" s="52">
        <f>P190</f>
        <v>2.75</v>
      </c>
      <c r="Q195" s="17"/>
      <c r="R195" s="52">
        <f>R190</f>
        <v>2.75</v>
      </c>
      <c r="S195" s="53" t="s">
        <v>8</v>
      </c>
      <c r="T195" s="54" t="s">
        <v>25</v>
      </c>
      <c r="U195" s="133"/>
    </row>
    <row r="196" spans="1:30" ht="20.100000000000001" customHeight="1" x14ac:dyDescent="0.45">
      <c r="A196" s="84"/>
      <c r="B196" s="85"/>
      <c r="C196" s="85"/>
      <c r="D196" s="85"/>
      <c r="E196" s="85"/>
      <c r="F196" s="85"/>
      <c r="G196" s="85"/>
      <c r="H196" s="86"/>
      <c r="I196" s="50">
        <f t="shared" si="9"/>
        <v>0</v>
      </c>
      <c r="J196" s="51">
        <f>J190*1.2</f>
        <v>16.896000000000001</v>
      </c>
      <c r="K196" s="10"/>
      <c r="L196" s="134"/>
      <c r="M196" s="135"/>
      <c r="N196" s="136"/>
      <c r="O196" s="19"/>
      <c r="P196" s="52">
        <f>P190*1.2</f>
        <v>3.3</v>
      </c>
      <c r="Q196" s="17"/>
      <c r="R196" s="52">
        <f>R190*1.2</f>
        <v>3.3</v>
      </c>
      <c r="S196" s="53" t="s">
        <v>14</v>
      </c>
      <c r="T196" s="54" t="s">
        <v>92</v>
      </c>
      <c r="U196" s="137" t="s">
        <v>46</v>
      </c>
    </row>
    <row r="197" spans="1:30" ht="20.100000000000001" customHeight="1" x14ac:dyDescent="0.45">
      <c r="A197" s="84"/>
      <c r="B197" s="85"/>
      <c r="C197" s="85"/>
      <c r="D197" s="85"/>
      <c r="E197" s="85"/>
      <c r="F197" s="85"/>
      <c r="G197" s="85"/>
      <c r="H197" s="86"/>
      <c r="I197" s="50">
        <f t="shared" si="9"/>
        <v>0</v>
      </c>
      <c r="J197" s="51">
        <f>J190*1.2</f>
        <v>16.896000000000001</v>
      </c>
      <c r="K197" s="10"/>
      <c r="L197" s="134"/>
      <c r="M197" s="135"/>
      <c r="N197" s="136"/>
      <c r="O197" s="19"/>
      <c r="P197" s="52">
        <f>P190*1.2</f>
        <v>3.3</v>
      </c>
      <c r="Q197" s="17"/>
      <c r="R197" s="52">
        <f>R190*1.2</f>
        <v>3.3</v>
      </c>
      <c r="S197" s="53" t="s">
        <v>15</v>
      </c>
      <c r="T197" s="54" t="s">
        <v>93</v>
      </c>
      <c r="U197" s="137"/>
    </row>
    <row r="198" spans="1:30" ht="20.100000000000001" customHeight="1" x14ac:dyDescent="0.45">
      <c r="A198" s="84"/>
      <c r="B198" s="85"/>
      <c r="C198" s="85"/>
      <c r="D198" s="85"/>
      <c r="E198" s="85"/>
      <c r="F198" s="85"/>
      <c r="G198" s="85"/>
      <c r="H198" s="86"/>
      <c r="I198" s="50">
        <f t="shared" si="9"/>
        <v>0</v>
      </c>
      <c r="J198" s="51">
        <f>J190*1.2</f>
        <v>16.896000000000001</v>
      </c>
      <c r="K198" s="10"/>
      <c r="L198" s="134"/>
      <c r="M198" s="135"/>
      <c r="N198" s="135"/>
      <c r="O198" s="12"/>
      <c r="P198" s="52">
        <f>P190*1.2</f>
        <v>3.3</v>
      </c>
      <c r="Q198" s="17"/>
      <c r="R198" s="52">
        <f>R190*1.2</f>
        <v>3.3</v>
      </c>
      <c r="S198" s="53" t="s">
        <v>16</v>
      </c>
      <c r="T198" s="54" t="s">
        <v>94</v>
      </c>
      <c r="U198" s="137"/>
    </row>
    <row r="199" spans="1:30" ht="20.100000000000001" customHeight="1" x14ac:dyDescent="0.45">
      <c r="A199" s="84"/>
      <c r="B199" s="85"/>
      <c r="C199" s="85"/>
      <c r="D199" s="85"/>
      <c r="E199" s="85"/>
      <c r="F199" s="85"/>
      <c r="G199" s="85"/>
      <c r="H199" s="86"/>
      <c r="I199" s="50">
        <f t="shared" si="9"/>
        <v>0</v>
      </c>
      <c r="J199" s="51">
        <f>J190*1.2</f>
        <v>16.896000000000001</v>
      </c>
      <c r="K199" s="10"/>
      <c r="L199" s="134"/>
      <c r="M199" s="135"/>
      <c r="N199" s="136"/>
      <c r="O199" s="19"/>
      <c r="P199" s="52">
        <f>P190*1.2</f>
        <v>3.3</v>
      </c>
      <c r="Q199" s="17"/>
      <c r="R199" s="52">
        <f>R190*1.2</f>
        <v>3.3</v>
      </c>
      <c r="S199" s="53" t="s">
        <v>9</v>
      </c>
      <c r="T199" s="54" t="s">
        <v>95</v>
      </c>
      <c r="U199" s="137"/>
    </row>
    <row r="200" spans="1:30" ht="20.100000000000001" customHeight="1" thickBot="1" x14ac:dyDescent="0.5">
      <c r="A200" s="84"/>
      <c r="B200" s="85"/>
      <c r="C200" s="85"/>
      <c r="D200" s="85"/>
      <c r="E200" s="85"/>
      <c r="F200" s="85"/>
      <c r="G200" s="85"/>
      <c r="H200" s="86"/>
      <c r="I200" s="50">
        <f t="shared" si="9"/>
        <v>0</v>
      </c>
      <c r="J200" s="51">
        <f>J190*1.2</f>
        <v>16.896000000000001</v>
      </c>
      <c r="K200" s="13"/>
      <c r="L200" s="347"/>
      <c r="M200" s="348"/>
      <c r="N200" s="348"/>
      <c r="O200" s="67"/>
      <c r="P200" s="56">
        <f>P190*1.2</f>
        <v>3.3</v>
      </c>
      <c r="Q200" s="18"/>
      <c r="R200" s="56">
        <f>R190*1.2</f>
        <v>3.3</v>
      </c>
      <c r="S200" s="57" t="s">
        <v>17</v>
      </c>
      <c r="T200" s="54" t="s">
        <v>96</v>
      </c>
      <c r="U200" s="138"/>
    </row>
    <row r="201" spans="1:30" ht="20.100000000000001" customHeight="1" thickBot="1" x14ac:dyDescent="0.5">
      <c r="A201" s="84"/>
      <c r="B201" s="85"/>
      <c r="C201" s="85"/>
      <c r="D201" s="85"/>
      <c r="E201" s="85"/>
      <c r="F201" s="85"/>
      <c r="G201" s="85"/>
      <c r="H201" s="86"/>
      <c r="I201" s="58">
        <f>SUM(I190:I200)</f>
        <v>0</v>
      </c>
      <c r="J201" s="319" t="s">
        <v>43</v>
      </c>
      <c r="K201" s="320"/>
      <c r="L201" s="320"/>
      <c r="M201" s="320"/>
      <c r="N201" s="320"/>
      <c r="O201" s="320"/>
      <c r="P201" s="320"/>
      <c r="Q201" s="320"/>
      <c r="R201" s="320"/>
      <c r="S201" s="320"/>
      <c r="T201" s="320"/>
      <c r="U201" s="321"/>
    </row>
    <row r="202" spans="1:30" ht="20.100000000000001" customHeight="1" thickBot="1" x14ac:dyDescent="0.5">
      <c r="A202" s="87"/>
      <c r="B202" s="88"/>
      <c r="C202" s="88"/>
      <c r="D202" s="88"/>
      <c r="E202" s="88"/>
      <c r="F202" s="88"/>
      <c r="G202" s="88"/>
      <c r="H202" s="89"/>
      <c r="I202" s="322" t="s">
        <v>86</v>
      </c>
      <c r="J202" s="323"/>
      <c r="K202" s="324"/>
      <c r="L202" s="313"/>
      <c r="M202" s="314"/>
      <c r="N202" s="314"/>
      <c r="O202" s="315"/>
      <c r="P202" s="307" t="s">
        <v>84</v>
      </c>
      <c r="Q202" s="308"/>
      <c r="R202" s="308"/>
      <c r="S202" s="308"/>
      <c r="T202" s="308"/>
      <c r="U202" s="309"/>
    </row>
    <row r="203" spans="1:30" ht="3.75" customHeight="1" thickBot="1" x14ac:dyDescent="0.5">
      <c r="A203" s="90"/>
      <c r="B203" s="90"/>
      <c r="C203" s="90"/>
      <c r="D203" s="90"/>
      <c r="E203" s="90"/>
      <c r="F203" s="90"/>
      <c r="G203" s="90"/>
      <c r="H203" s="90"/>
      <c r="I203" s="90"/>
      <c r="J203" s="90"/>
      <c r="K203" s="90"/>
      <c r="L203" s="90"/>
      <c r="M203" s="90"/>
      <c r="N203" s="90"/>
      <c r="O203" s="90"/>
      <c r="P203" s="90"/>
      <c r="Q203" s="90"/>
      <c r="R203" s="90"/>
      <c r="S203" s="90"/>
      <c r="T203" s="90"/>
      <c r="U203" s="90"/>
    </row>
    <row r="204" spans="1:30" ht="17.25" customHeight="1" thickBot="1" x14ac:dyDescent="0.5">
      <c r="A204" s="91" t="s">
        <v>32</v>
      </c>
      <c r="B204" s="92"/>
      <c r="C204" s="92"/>
      <c r="D204" s="95" t="s">
        <v>106</v>
      </c>
      <c r="E204" s="95"/>
      <c r="F204" s="95"/>
      <c r="G204" s="95"/>
      <c r="H204" s="96"/>
      <c r="I204" s="101" t="s">
        <v>27</v>
      </c>
      <c r="J204" s="104" t="s">
        <v>38</v>
      </c>
      <c r="K204" s="105"/>
      <c r="L204" s="108" t="s">
        <v>39</v>
      </c>
      <c r="M204" s="109"/>
      <c r="N204" s="109"/>
      <c r="O204" s="109"/>
      <c r="P204" s="109"/>
      <c r="Q204" s="109"/>
      <c r="R204" s="110"/>
      <c r="S204" s="111" t="s">
        <v>29</v>
      </c>
      <c r="T204" s="112"/>
      <c r="U204" s="113"/>
    </row>
    <row r="205" spans="1:30" s="33" customFormat="1" ht="17.25" customHeight="1" x14ac:dyDescent="0.45">
      <c r="A205" s="93"/>
      <c r="B205" s="94"/>
      <c r="C205" s="94"/>
      <c r="D205" s="97"/>
      <c r="E205" s="97"/>
      <c r="F205" s="97"/>
      <c r="G205" s="97"/>
      <c r="H205" s="98"/>
      <c r="I205" s="102"/>
      <c r="J205" s="106"/>
      <c r="K205" s="107"/>
      <c r="L205" s="120" t="s">
        <v>34</v>
      </c>
      <c r="M205" s="124"/>
      <c r="N205" s="124"/>
      <c r="O205" s="124"/>
      <c r="P205" s="121"/>
      <c r="Q205" s="120" t="s">
        <v>36</v>
      </c>
      <c r="R205" s="121"/>
      <c r="S205" s="114"/>
      <c r="T205" s="115"/>
      <c r="U205" s="116"/>
    </row>
    <row r="206" spans="1:30" ht="31.9" thickBot="1" x14ac:dyDescent="0.5">
      <c r="A206" s="122" t="s">
        <v>120</v>
      </c>
      <c r="B206" s="123"/>
      <c r="C206" s="123"/>
      <c r="D206" s="99"/>
      <c r="E206" s="99"/>
      <c r="F206" s="99"/>
      <c r="G206" s="99"/>
      <c r="H206" s="100"/>
      <c r="I206" s="103"/>
      <c r="J206" s="34" t="s">
        <v>40</v>
      </c>
      <c r="K206" s="35" t="s">
        <v>26</v>
      </c>
      <c r="L206" s="125" t="s">
        <v>33</v>
      </c>
      <c r="M206" s="126"/>
      <c r="N206" s="126"/>
      <c r="O206" s="37" t="s">
        <v>37</v>
      </c>
      <c r="P206" s="38" t="s">
        <v>40</v>
      </c>
      <c r="Q206" s="39" t="s">
        <v>37</v>
      </c>
      <c r="R206" s="38" t="s">
        <v>40</v>
      </c>
      <c r="S206" s="117"/>
      <c r="T206" s="118"/>
      <c r="U206" s="119"/>
    </row>
    <row r="207" spans="1:30" s="42" customFormat="1" ht="10.5" hidden="1" customHeight="1" thickBot="1" x14ac:dyDescent="0.5">
      <c r="A207" s="81"/>
      <c r="B207" s="82"/>
      <c r="C207" s="82"/>
      <c r="D207" s="82"/>
      <c r="E207" s="82"/>
      <c r="F207" s="82"/>
      <c r="G207" s="82"/>
      <c r="H207" s="83"/>
      <c r="I207" s="40"/>
      <c r="J207" s="41">
        <v>28.75</v>
      </c>
      <c r="K207" s="127" t="s">
        <v>97</v>
      </c>
      <c r="L207" s="128"/>
      <c r="M207" s="128"/>
      <c r="N207" s="128"/>
      <c r="O207" s="68"/>
      <c r="P207" s="68"/>
      <c r="Q207" s="41"/>
      <c r="R207" s="68"/>
      <c r="S207" s="68"/>
      <c r="T207" s="68"/>
      <c r="U207" s="69"/>
      <c r="W207" s="43"/>
      <c r="X207" s="43"/>
      <c r="AA207" s="44"/>
      <c r="AD207" s="1"/>
    </row>
    <row r="208" spans="1:30" ht="20.100000000000001" customHeight="1" x14ac:dyDescent="0.45">
      <c r="A208" s="84"/>
      <c r="B208" s="85"/>
      <c r="C208" s="85"/>
      <c r="D208" s="85"/>
      <c r="E208" s="85"/>
      <c r="F208" s="85"/>
      <c r="G208" s="85"/>
      <c r="H208" s="86"/>
      <c r="I208" s="45">
        <f>(J208*K208)+(P208*O208)+(Q208*R208)</f>
        <v>0</v>
      </c>
      <c r="J208" s="46">
        <f>J207*Y43</f>
        <v>25.3</v>
      </c>
      <c r="K208" s="7"/>
      <c r="L208" s="129"/>
      <c r="M208" s="130"/>
      <c r="N208" s="131"/>
      <c r="O208" s="66"/>
      <c r="P208" s="47">
        <v>0</v>
      </c>
      <c r="Q208" s="16"/>
      <c r="R208" s="47">
        <v>0</v>
      </c>
      <c r="S208" s="48" t="s">
        <v>3</v>
      </c>
      <c r="T208" s="49" t="s">
        <v>20</v>
      </c>
      <c r="U208" s="132" t="s">
        <v>18</v>
      </c>
    </row>
    <row r="209" spans="1:32" ht="20.100000000000001" customHeight="1" x14ac:dyDescent="0.45">
      <c r="A209" s="84"/>
      <c r="B209" s="85"/>
      <c r="C209" s="85"/>
      <c r="D209" s="85"/>
      <c r="E209" s="85"/>
      <c r="F209" s="85"/>
      <c r="G209" s="85"/>
      <c r="H209" s="86"/>
      <c r="I209" s="50">
        <f>(J209*K209)+(M209*N209)+(O209*P209)+(Q209*R209)</f>
        <v>0</v>
      </c>
      <c r="J209" s="51">
        <f>J208</f>
        <v>25.3</v>
      </c>
      <c r="K209" s="10"/>
      <c r="L209" s="134"/>
      <c r="M209" s="135"/>
      <c r="N209" s="135"/>
      <c r="O209" s="12"/>
      <c r="P209" s="52">
        <f>P208</f>
        <v>0</v>
      </c>
      <c r="Q209" s="17"/>
      <c r="R209" s="52">
        <f>R208</f>
        <v>0</v>
      </c>
      <c r="S209" s="53" t="s">
        <v>4</v>
      </c>
      <c r="T209" s="54" t="s">
        <v>21</v>
      </c>
      <c r="U209" s="133"/>
    </row>
    <row r="210" spans="1:32" ht="20.100000000000001" customHeight="1" x14ac:dyDescent="0.45">
      <c r="A210" s="84"/>
      <c r="B210" s="85"/>
      <c r="C210" s="85"/>
      <c r="D210" s="85"/>
      <c r="E210" s="85"/>
      <c r="F210" s="85"/>
      <c r="G210" s="85"/>
      <c r="H210" s="86"/>
      <c r="I210" s="50">
        <f t="shared" ref="I210:I213" si="10">(J210*K210)+(M210*N210)+(O210*P210)+(Q210*R210)</f>
        <v>0</v>
      </c>
      <c r="J210" s="51">
        <f>J208</f>
        <v>25.3</v>
      </c>
      <c r="K210" s="10"/>
      <c r="L210" s="134"/>
      <c r="M210" s="135"/>
      <c r="N210" s="136"/>
      <c r="O210" s="19"/>
      <c r="P210" s="52">
        <f>P208</f>
        <v>0</v>
      </c>
      <c r="Q210" s="17"/>
      <c r="R210" s="52">
        <f>R208</f>
        <v>0</v>
      </c>
      <c r="S210" s="53" t="s">
        <v>5</v>
      </c>
      <c r="T210" s="54" t="s">
        <v>22</v>
      </c>
      <c r="U210" s="133"/>
    </row>
    <row r="211" spans="1:32" ht="20.100000000000001" customHeight="1" x14ac:dyDescent="0.45">
      <c r="A211" s="84"/>
      <c r="B211" s="85"/>
      <c r="C211" s="85"/>
      <c r="D211" s="85"/>
      <c r="E211" s="85"/>
      <c r="F211" s="85"/>
      <c r="G211" s="85"/>
      <c r="H211" s="86"/>
      <c r="I211" s="50">
        <f t="shared" si="10"/>
        <v>0</v>
      </c>
      <c r="J211" s="51">
        <f>J208</f>
        <v>25.3</v>
      </c>
      <c r="K211" s="10"/>
      <c r="L211" s="134"/>
      <c r="M211" s="135"/>
      <c r="N211" s="136"/>
      <c r="O211" s="19"/>
      <c r="P211" s="52">
        <f>P208</f>
        <v>0</v>
      </c>
      <c r="Q211" s="17"/>
      <c r="R211" s="52">
        <f>R208</f>
        <v>0</v>
      </c>
      <c r="S211" s="53" t="s">
        <v>6</v>
      </c>
      <c r="T211" s="54" t="s">
        <v>23</v>
      </c>
      <c r="U211" s="133"/>
    </row>
    <row r="212" spans="1:32" ht="20.100000000000001" customHeight="1" x14ac:dyDescent="0.45">
      <c r="A212" s="84"/>
      <c r="B212" s="85"/>
      <c r="C212" s="85"/>
      <c r="D212" s="85"/>
      <c r="E212" s="85"/>
      <c r="F212" s="85"/>
      <c r="G212" s="85"/>
      <c r="H212" s="86"/>
      <c r="I212" s="50">
        <f t="shared" si="10"/>
        <v>0</v>
      </c>
      <c r="J212" s="51">
        <f>J208</f>
        <v>25.3</v>
      </c>
      <c r="K212" s="10"/>
      <c r="L212" s="134"/>
      <c r="M212" s="135"/>
      <c r="N212" s="136"/>
      <c r="O212" s="19"/>
      <c r="P212" s="52">
        <f>P208</f>
        <v>0</v>
      </c>
      <c r="Q212" s="17"/>
      <c r="R212" s="52">
        <f>R208</f>
        <v>0</v>
      </c>
      <c r="S212" s="53" t="s">
        <v>7</v>
      </c>
      <c r="T212" s="54" t="s">
        <v>24</v>
      </c>
      <c r="U212" s="133"/>
      <c r="Z212" s="55"/>
    </row>
    <row r="213" spans="1:32" ht="20.100000000000001" customHeight="1" x14ac:dyDescent="0.45">
      <c r="A213" s="84"/>
      <c r="B213" s="85"/>
      <c r="C213" s="85"/>
      <c r="D213" s="85"/>
      <c r="E213" s="85"/>
      <c r="F213" s="85"/>
      <c r="G213" s="85"/>
      <c r="H213" s="86"/>
      <c r="I213" s="50">
        <f t="shared" si="10"/>
        <v>0</v>
      </c>
      <c r="J213" s="51">
        <f>J208</f>
        <v>25.3</v>
      </c>
      <c r="K213" s="10"/>
      <c r="L213" s="134"/>
      <c r="M213" s="135"/>
      <c r="N213" s="135"/>
      <c r="O213" s="12"/>
      <c r="P213" s="52">
        <f>P208</f>
        <v>0</v>
      </c>
      <c r="Q213" s="17"/>
      <c r="R213" s="52">
        <f>R208</f>
        <v>0</v>
      </c>
      <c r="S213" s="53" t="s">
        <v>8</v>
      </c>
      <c r="T213" s="54" t="s">
        <v>25</v>
      </c>
      <c r="U213" s="133"/>
      <c r="AF213" s="1" t="b">
        <v>0</v>
      </c>
    </row>
    <row r="214" spans="1:32" ht="20.100000000000001" customHeight="1" x14ac:dyDescent="0.45">
      <c r="A214" s="84"/>
      <c r="B214" s="85"/>
      <c r="C214" s="85"/>
      <c r="D214" s="85"/>
      <c r="E214" s="85"/>
      <c r="F214" s="85"/>
      <c r="G214" s="85"/>
      <c r="H214" s="86"/>
      <c r="I214" s="50">
        <f>(J214*K214)+(M214*N214)+(O214*P214)+(Q214*R214)</f>
        <v>0</v>
      </c>
      <c r="J214" s="51">
        <f>J208*1.2</f>
        <v>30.36</v>
      </c>
      <c r="K214" s="10"/>
      <c r="L214" s="134"/>
      <c r="M214" s="135"/>
      <c r="N214" s="136"/>
      <c r="O214" s="19"/>
      <c r="P214" s="52">
        <f>P208*1.2</f>
        <v>0</v>
      </c>
      <c r="Q214" s="17"/>
      <c r="R214" s="52">
        <f>R208*1.2</f>
        <v>0</v>
      </c>
      <c r="S214" s="53" t="s">
        <v>14</v>
      </c>
      <c r="T214" s="54" t="s">
        <v>92</v>
      </c>
      <c r="U214" s="137" t="s">
        <v>19</v>
      </c>
    </row>
    <row r="215" spans="1:32" ht="20.100000000000001" customHeight="1" x14ac:dyDescent="0.45">
      <c r="A215" s="84"/>
      <c r="B215" s="85"/>
      <c r="C215" s="85"/>
      <c r="D215" s="85"/>
      <c r="E215" s="85"/>
      <c r="F215" s="85"/>
      <c r="G215" s="85"/>
      <c r="H215" s="86"/>
      <c r="I215" s="50">
        <f>(J215*K215)+(M215*N215)+(O215*P215)+(Q215*R215)</f>
        <v>0</v>
      </c>
      <c r="J215" s="51">
        <f>J208*1.2</f>
        <v>30.36</v>
      </c>
      <c r="K215" s="10"/>
      <c r="L215" s="134"/>
      <c r="M215" s="135"/>
      <c r="N215" s="135"/>
      <c r="O215" s="12"/>
      <c r="P215" s="52">
        <f>P208*1.2</f>
        <v>0</v>
      </c>
      <c r="Q215" s="17"/>
      <c r="R215" s="52">
        <f>R208*1.2</f>
        <v>0</v>
      </c>
      <c r="S215" s="53" t="s">
        <v>15</v>
      </c>
      <c r="T215" s="54" t="s">
        <v>93</v>
      </c>
      <c r="U215" s="137"/>
    </row>
    <row r="216" spans="1:32" ht="20.100000000000001" customHeight="1" x14ac:dyDescent="0.45">
      <c r="A216" s="84"/>
      <c r="B216" s="85"/>
      <c r="C216" s="85"/>
      <c r="D216" s="85"/>
      <c r="E216" s="85"/>
      <c r="F216" s="85"/>
      <c r="G216" s="85"/>
      <c r="H216" s="86"/>
      <c r="I216" s="50">
        <f t="shared" ref="I216:I218" si="11">(J216*K216)+(M216*N216)+(O216*P216)+(Q216*R216)</f>
        <v>0</v>
      </c>
      <c r="J216" s="51">
        <f>J208*1.2</f>
        <v>30.36</v>
      </c>
      <c r="K216" s="10"/>
      <c r="L216" s="134"/>
      <c r="M216" s="135"/>
      <c r="N216" s="135"/>
      <c r="O216" s="12"/>
      <c r="P216" s="52">
        <f>P208*1.2</f>
        <v>0</v>
      </c>
      <c r="Q216" s="17"/>
      <c r="R216" s="52">
        <f>R208*1.2</f>
        <v>0</v>
      </c>
      <c r="S216" s="53" t="s">
        <v>16</v>
      </c>
      <c r="T216" s="54" t="s">
        <v>94</v>
      </c>
      <c r="U216" s="137"/>
    </row>
    <row r="217" spans="1:32" ht="20.100000000000001" customHeight="1" x14ac:dyDescent="0.45">
      <c r="A217" s="84"/>
      <c r="B217" s="85"/>
      <c r="C217" s="85"/>
      <c r="D217" s="85"/>
      <c r="E217" s="85"/>
      <c r="F217" s="85"/>
      <c r="G217" s="85"/>
      <c r="H217" s="86"/>
      <c r="I217" s="50">
        <f t="shared" si="11"/>
        <v>0</v>
      </c>
      <c r="J217" s="51">
        <f>J208*1.2</f>
        <v>30.36</v>
      </c>
      <c r="K217" s="10"/>
      <c r="L217" s="134"/>
      <c r="M217" s="135"/>
      <c r="N217" s="135"/>
      <c r="O217" s="12"/>
      <c r="P217" s="52">
        <f>P208*1.2</f>
        <v>0</v>
      </c>
      <c r="Q217" s="17"/>
      <c r="R217" s="52">
        <f>R208*1.2</f>
        <v>0</v>
      </c>
      <c r="S217" s="53" t="s">
        <v>9</v>
      </c>
      <c r="T217" s="54" t="s">
        <v>95</v>
      </c>
      <c r="U217" s="137"/>
    </row>
    <row r="218" spans="1:32" ht="20.100000000000001" customHeight="1" thickBot="1" x14ac:dyDescent="0.5">
      <c r="A218" s="84"/>
      <c r="B218" s="85"/>
      <c r="C218" s="85"/>
      <c r="D218" s="85"/>
      <c r="E218" s="85"/>
      <c r="F218" s="85"/>
      <c r="G218" s="85"/>
      <c r="H218" s="86"/>
      <c r="I218" s="50">
        <f t="shared" si="11"/>
        <v>0</v>
      </c>
      <c r="J218" s="51">
        <f>J208*1.2</f>
        <v>30.36</v>
      </c>
      <c r="K218" s="13"/>
      <c r="L218" s="347"/>
      <c r="M218" s="348"/>
      <c r="N218" s="348"/>
      <c r="O218" s="67"/>
      <c r="P218" s="56">
        <f>P208*1.2</f>
        <v>0</v>
      </c>
      <c r="Q218" s="18"/>
      <c r="R218" s="56">
        <f>R208*1.2</f>
        <v>0</v>
      </c>
      <c r="S218" s="57" t="s">
        <v>17</v>
      </c>
      <c r="T218" s="54" t="s">
        <v>96</v>
      </c>
      <c r="U218" s="138"/>
    </row>
    <row r="219" spans="1:32" ht="20.100000000000001" customHeight="1" thickBot="1" x14ac:dyDescent="0.5">
      <c r="A219" s="84"/>
      <c r="B219" s="85"/>
      <c r="C219" s="85"/>
      <c r="D219" s="85"/>
      <c r="E219" s="85"/>
      <c r="F219" s="85"/>
      <c r="G219" s="85"/>
      <c r="H219" s="86"/>
      <c r="I219" s="58">
        <f>SUM(I208:I218)</f>
        <v>0</v>
      </c>
      <c r="J219" s="319" t="s">
        <v>43</v>
      </c>
      <c r="K219" s="320"/>
      <c r="L219" s="320"/>
      <c r="M219" s="320"/>
      <c r="N219" s="320"/>
      <c r="O219" s="320"/>
      <c r="P219" s="320"/>
      <c r="Q219" s="320"/>
      <c r="R219" s="320"/>
      <c r="S219" s="320"/>
      <c r="T219" s="320"/>
      <c r="U219" s="321"/>
    </row>
    <row r="220" spans="1:32" ht="20.100000000000001" customHeight="1" thickBot="1" x14ac:dyDescent="0.5">
      <c r="A220" s="87"/>
      <c r="B220" s="88"/>
      <c r="C220" s="88"/>
      <c r="D220" s="88"/>
      <c r="E220" s="88"/>
      <c r="F220" s="88"/>
      <c r="G220" s="88"/>
      <c r="H220" s="89"/>
      <c r="I220" s="72" t="s">
        <v>42</v>
      </c>
      <c r="J220" s="73"/>
      <c r="K220" s="74"/>
      <c r="L220" s="75"/>
      <c r="M220" s="76"/>
      <c r="N220" s="76"/>
      <c r="O220" s="77"/>
      <c r="P220" s="78" t="s">
        <v>84</v>
      </c>
      <c r="Q220" s="79"/>
      <c r="R220" s="79"/>
      <c r="S220" s="79"/>
      <c r="T220" s="79"/>
      <c r="U220" s="80"/>
    </row>
    <row r="221" spans="1:32" ht="6.75" customHeight="1" thickBot="1" x14ac:dyDescent="0.5">
      <c r="A221" s="90"/>
      <c r="B221" s="90"/>
      <c r="C221" s="90"/>
      <c r="D221" s="90"/>
      <c r="E221" s="90"/>
      <c r="F221" s="90"/>
      <c r="G221" s="90"/>
      <c r="H221" s="90"/>
      <c r="I221" s="90"/>
      <c r="J221" s="90"/>
      <c r="K221" s="90"/>
      <c r="L221" s="90"/>
      <c r="M221" s="90"/>
      <c r="N221" s="90"/>
      <c r="O221" s="90"/>
      <c r="P221" s="90"/>
      <c r="Q221" s="90"/>
      <c r="R221" s="90"/>
      <c r="S221" s="90"/>
      <c r="T221" s="90"/>
      <c r="U221" s="90"/>
    </row>
    <row r="222" spans="1:32" ht="17.25" customHeight="1" thickBot="1" x14ac:dyDescent="0.5">
      <c r="A222" s="91" t="s">
        <v>32</v>
      </c>
      <c r="B222" s="92"/>
      <c r="C222" s="92"/>
      <c r="D222" s="95" t="s">
        <v>107</v>
      </c>
      <c r="E222" s="95"/>
      <c r="F222" s="95"/>
      <c r="G222" s="95"/>
      <c r="H222" s="96"/>
      <c r="I222" s="101" t="s">
        <v>27</v>
      </c>
      <c r="J222" s="104" t="s">
        <v>38</v>
      </c>
      <c r="K222" s="105"/>
      <c r="L222" s="108" t="s">
        <v>39</v>
      </c>
      <c r="M222" s="109"/>
      <c r="N222" s="109"/>
      <c r="O222" s="109"/>
      <c r="P222" s="109"/>
      <c r="Q222" s="109"/>
      <c r="R222" s="110"/>
      <c r="S222" s="111" t="s">
        <v>29</v>
      </c>
      <c r="T222" s="112"/>
      <c r="U222" s="113"/>
    </row>
    <row r="223" spans="1:32" s="33" customFormat="1" ht="17.25" customHeight="1" x14ac:dyDescent="0.45">
      <c r="A223" s="93"/>
      <c r="B223" s="94"/>
      <c r="C223" s="94"/>
      <c r="D223" s="97"/>
      <c r="E223" s="97"/>
      <c r="F223" s="97"/>
      <c r="G223" s="97"/>
      <c r="H223" s="98"/>
      <c r="I223" s="102"/>
      <c r="J223" s="106"/>
      <c r="K223" s="107"/>
      <c r="L223" s="120" t="s">
        <v>34</v>
      </c>
      <c r="M223" s="124"/>
      <c r="N223" s="124"/>
      <c r="O223" s="124"/>
      <c r="P223" s="121"/>
      <c r="Q223" s="120" t="s">
        <v>36</v>
      </c>
      <c r="R223" s="121"/>
      <c r="S223" s="114"/>
      <c r="T223" s="115"/>
      <c r="U223" s="116"/>
    </row>
    <row r="224" spans="1:32" ht="31.9" thickBot="1" x14ac:dyDescent="0.5">
      <c r="A224" s="122" t="s">
        <v>121</v>
      </c>
      <c r="B224" s="123"/>
      <c r="C224" s="123"/>
      <c r="D224" s="99"/>
      <c r="E224" s="99"/>
      <c r="F224" s="99"/>
      <c r="G224" s="99"/>
      <c r="H224" s="100"/>
      <c r="I224" s="103"/>
      <c r="J224" s="34" t="s">
        <v>40</v>
      </c>
      <c r="K224" s="35" t="s">
        <v>26</v>
      </c>
      <c r="L224" s="125" t="s">
        <v>33</v>
      </c>
      <c r="M224" s="126"/>
      <c r="N224" s="126"/>
      <c r="O224" s="37" t="s">
        <v>37</v>
      </c>
      <c r="P224" s="38" t="s">
        <v>40</v>
      </c>
      <c r="Q224" s="39" t="s">
        <v>37</v>
      </c>
      <c r="R224" s="38" t="s">
        <v>40</v>
      </c>
      <c r="S224" s="117"/>
      <c r="T224" s="118"/>
      <c r="U224" s="119"/>
    </row>
    <row r="225" spans="1:32" s="42" customFormat="1" ht="10.5" hidden="1" customHeight="1" thickBot="1" x14ac:dyDescent="0.5">
      <c r="A225" s="81"/>
      <c r="B225" s="82"/>
      <c r="C225" s="82"/>
      <c r="D225" s="82"/>
      <c r="E225" s="82"/>
      <c r="F225" s="82"/>
      <c r="G225" s="82"/>
      <c r="H225" s="83"/>
      <c r="I225" s="40"/>
      <c r="J225" s="41">
        <v>28.75</v>
      </c>
      <c r="K225" s="127" t="s">
        <v>97</v>
      </c>
      <c r="L225" s="128"/>
      <c r="M225" s="128"/>
      <c r="N225" s="128"/>
      <c r="O225" s="68"/>
      <c r="P225" s="68"/>
      <c r="Q225" s="41"/>
      <c r="R225" s="68"/>
      <c r="S225" s="68"/>
      <c r="T225" s="68"/>
      <c r="U225" s="69"/>
      <c r="W225" s="43"/>
      <c r="X225" s="43"/>
      <c r="AA225" s="44"/>
      <c r="AD225" s="1"/>
    </row>
    <row r="226" spans="1:32" ht="20.100000000000001" customHeight="1" x14ac:dyDescent="0.45">
      <c r="A226" s="84"/>
      <c r="B226" s="85"/>
      <c r="C226" s="85"/>
      <c r="D226" s="85"/>
      <c r="E226" s="85"/>
      <c r="F226" s="85"/>
      <c r="G226" s="85"/>
      <c r="H226" s="86"/>
      <c r="I226" s="45">
        <f>(J226*K226)+(P226*O226)+(Q226*R226)</f>
        <v>0</v>
      </c>
      <c r="J226" s="46">
        <f>J225*Y43</f>
        <v>25.3</v>
      </c>
      <c r="K226" s="7"/>
      <c r="L226" s="129"/>
      <c r="M226" s="130"/>
      <c r="N226" s="131"/>
      <c r="O226" s="66"/>
      <c r="P226" s="47">
        <v>0</v>
      </c>
      <c r="Q226" s="16"/>
      <c r="R226" s="47">
        <v>0</v>
      </c>
      <c r="S226" s="48" t="s">
        <v>3</v>
      </c>
      <c r="T226" s="49" t="s">
        <v>20</v>
      </c>
      <c r="U226" s="132" t="s">
        <v>18</v>
      </c>
    </row>
    <row r="227" spans="1:32" ht="20.100000000000001" customHeight="1" x14ac:dyDescent="0.45">
      <c r="A227" s="84"/>
      <c r="B227" s="85"/>
      <c r="C227" s="85"/>
      <c r="D227" s="85"/>
      <c r="E227" s="85"/>
      <c r="F227" s="85"/>
      <c r="G227" s="85"/>
      <c r="H227" s="86"/>
      <c r="I227" s="50">
        <f>(J227*K227)+(M227*N227)+(O227*P227)+(Q227*R227)</f>
        <v>0</v>
      </c>
      <c r="J227" s="51">
        <f>J226</f>
        <v>25.3</v>
      </c>
      <c r="K227" s="10"/>
      <c r="L227" s="134"/>
      <c r="M227" s="135"/>
      <c r="N227" s="135"/>
      <c r="O227" s="12"/>
      <c r="P227" s="52">
        <f>P226</f>
        <v>0</v>
      </c>
      <c r="Q227" s="17"/>
      <c r="R227" s="52">
        <f>R226</f>
        <v>0</v>
      </c>
      <c r="S227" s="53" t="s">
        <v>4</v>
      </c>
      <c r="T227" s="54" t="s">
        <v>21</v>
      </c>
      <c r="U227" s="133"/>
    </row>
    <row r="228" spans="1:32" ht="20.100000000000001" customHeight="1" x14ac:dyDescent="0.45">
      <c r="A228" s="84"/>
      <c r="B228" s="85"/>
      <c r="C228" s="85"/>
      <c r="D228" s="85"/>
      <c r="E228" s="85"/>
      <c r="F228" s="85"/>
      <c r="G228" s="85"/>
      <c r="H228" s="86"/>
      <c r="I228" s="50">
        <f t="shared" ref="I228:I231" si="12">(J228*K228)+(M228*N228)+(O228*P228)+(Q228*R228)</f>
        <v>0</v>
      </c>
      <c r="J228" s="51">
        <f>J226</f>
        <v>25.3</v>
      </c>
      <c r="K228" s="10"/>
      <c r="L228" s="134"/>
      <c r="M228" s="135"/>
      <c r="N228" s="136"/>
      <c r="O228" s="19"/>
      <c r="P228" s="52">
        <f>P226</f>
        <v>0</v>
      </c>
      <c r="Q228" s="17"/>
      <c r="R228" s="52">
        <f>R226</f>
        <v>0</v>
      </c>
      <c r="S228" s="53" t="s">
        <v>5</v>
      </c>
      <c r="T228" s="54" t="s">
        <v>22</v>
      </c>
      <c r="U228" s="133"/>
    </row>
    <row r="229" spans="1:32" ht="20.100000000000001" customHeight="1" x14ac:dyDescent="0.45">
      <c r="A229" s="84"/>
      <c r="B229" s="85"/>
      <c r="C229" s="85"/>
      <c r="D229" s="85"/>
      <c r="E229" s="85"/>
      <c r="F229" s="85"/>
      <c r="G229" s="85"/>
      <c r="H229" s="86"/>
      <c r="I229" s="50">
        <f t="shared" si="12"/>
        <v>0</v>
      </c>
      <c r="J229" s="51">
        <f>J226</f>
        <v>25.3</v>
      </c>
      <c r="K229" s="10"/>
      <c r="L229" s="134"/>
      <c r="M229" s="135"/>
      <c r="N229" s="136"/>
      <c r="O229" s="19"/>
      <c r="P229" s="52">
        <f>P226</f>
        <v>0</v>
      </c>
      <c r="Q229" s="17"/>
      <c r="R229" s="52">
        <f>R226</f>
        <v>0</v>
      </c>
      <c r="S229" s="53" t="s">
        <v>6</v>
      </c>
      <c r="T229" s="54" t="s">
        <v>23</v>
      </c>
      <c r="U229" s="133"/>
    </row>
    <row r="230" spans="1:32" ht="20.100000000000001" customHeight="1" x14ac:dyDescent="0.45">
      <c r="A230" s="84"/>
      <c r="B230" s="85"/>
      <c r="C230" s="85"/>
      <c r="D230" s="85"/>
      <c r="E230" s="85"/>
      <c r="F230" s="85"/>
      <c r="G230" s="85"/>
      <c r="H230" s="86"/>
      <c r="I230" s="50">
        <f t="shared" si="12"/>
        <v>0</v>
      </c>
      <c r="J230" s="51">
        <f>J226</f>
        <v>25.3</v>
      </c>
      <c r="K230" s="10"/>
      <c r="L230" s="134"/>
      <c r="M230" s="135"/>
      <c r="N230" s="136"/>
      <c r="O230" s="19"/>
      <c r="P230" s="52">
        <f>P226</f>
        <v>0</v>
      </c>
      <c r="Q230" s="17"/>
      <c r="R230" s="52">
        <f>R226</f>
        <v>0</v>
      </c>
      <c r="S230" s="53" t="s">
        <v>7</v>
      </c>
      <c r="T230" s="54" t="s">
        <v>24</v>
      </c>
      <c r="U230" s="133"/>
      <c r="Z230" s="55"/>
    </row>
    <row r="231" spans="1:32" ht="20.100000000000001" customHeight="1" x14ac:dyDescent="0.45">
      <c r="A231" s="84"/>
      <c r="B231" s="85"/>
      <c r="C231" s="85"/>
      <c r="D231" s="85"/>
      <c r="E231" s="85"/>
      <c r="F231" s="85"/>
      <c r="G231" s="85"/>
      <c r="H231" s="86"/>
      <c r="I231" s="50">
        <f t="shared" si="12"/>
        <v>0</v>
      </c>
      <c r="J231" s="51">
        <f>J226</f>
        <v>25.3</v>
      </c>
      <c r="K231" s="10"/>
      <c r="L231" s="134"/>
      <c r="M231" s="135"/>
      <c r="N231" s="135"/>
      <c r="O231" s="12"/>
      <c r="P231" s="52">
        <f>P226</f>
        <v>0</v>
      </c>
      <c r="Q231" s="17"/>
      <c r="R231" s="52">
        <f>R226</f>
        <v>0</v>
      </c>
      <c r="S231" s="53" t="s">
        <v>8</v>
      </c>
      <c r="T231" s="54" t="s">
        <v>25</v>
      </c>
      <c r="U231" s="133"/>
      <c r="AF231" s="1" t="b">
        <v>0</v>
      </c>
    </row>
    <row r="232" spans="1:32" ht="20.100000000000001" customHeight="1" x14ac:dyDescent="0.45">
      <c r="A232" s="84"/>
      <c r="B232" s="85"/>
      <c r="C232" s="85"/>
      <c r="D232" s="85"/>
      <c r="E232" s="85"/>
      <c r="F232" s="85"/>
      <c r="G232" s="85"/>
      <c r="H232" s="86"/>
      <c r="I232" s="50">
        <f>(J232*K232)+(M232*N232)+(O232*P232)+(Q232*R232)</f>
        <v>0</v>
      </c>
      <c r="J232" s="51">
        <f>J226*1.2</f>
        <v>30.36</v>
      </c>
      <c r="K232" s="10"/>
      <c r="L232" s="134"/>
      <c r="M232" s="135"/>
      <c r="N232" s="136"/>
      <c r="O232" s="19"/>
      <c r="P232" s="52">
        <f>P226*1.2</f>
        <v>0</v>
      </c>
      <c r="Q232" s="17"/>
      <c r="R232" s="52">
        <f>R226*1.2</f>
        <v>0</v>
      </c>
      <c r="S232" s="53" t="s">
        <v>14</v>
      </c>
      <c r="T232" s="54" t="s">
        <v>92</v>
      </c>
      <c r="U232" s="137" t="s">
        <v>19</v>
      </c>
    </row>
    <row r="233" spans="1:32" ht="20.100000000000001" customHeight="1" x14ac:dyDescent="0.45">
      <c r="A233" s="84"/>
      <c r="B233" s="85"/>
      <c r="C233" s="85"/>
      <c r="D233" s="85"/>
      <c r="E233" s="85"/>
      <c r="F233" s="85"/>
      <c r="G233" s="85"/>
      <c r="H233" s="86"/>
      <c r="I233" s="50">
        <f>(J233*K233)+(M233*N233)+(O233*P233)+(Q233*R233)</f>
        <v>0</v>
      </c>
      <c r="J233" s="51">
        <f>J226*1.2</f>
        <v>30.36</v>
      </c>
      <c r="K233" s="10"/>
      <c r="L233" s="134"/>
      <c r="M233" s="135"/>
      <c r="N233" s="135"/>
      <c r="O233" s="12"/>
      <c r="P233" s="52">
        <f>P226*1.2</f>
        <v>0</v>
      </c>
      <c r="Q233" s="17"/>
      <c r="R233" s="52">
        <f>R226*1.2</f>
        <v>0</v>
      </c>
      <c r="S233" s="53" t="s">
        <v>15</v>
      </c>
      <c r="T233" s="54" t="s">
        <v>93</v>
      </c>
      <c r="U233" s="137"/>
    </row>
    <row r="234" spans="1:32" ht="20.100000000000001" customHeight="1" x14ac:dyDescent="0.45">
      <c r="A234" s="84"/>
      <c r="B234" s="85"/>
      <c r="C234" s="85"/>
      <c r="D234" s="85"/>
      <c r="E234" s="85"/>
      <c r="F234" s="85"/>
      <c r="G234" s="85"/>
      <c r="H234" s="86"/>
      <c r="I234" s="50">
        <f t="shared" ref="I234:I236" si="13">(J234*K234)+(M234*N234)+(O234*P234)+(Q234*R234)</f>
        <v>0</v>
      </c>
      <c r="J234" s="51">
        <f>J226*1.2</f>
        <v>30.36</v>
      </c>
      <c r="K234" s="10"/>
      <c r="L234" s="134"/>
      <c r="M234" s="135"/>
      <c r="N234" s="135"/>
      <c r="O234" s="12"/>
      <c r="P234" s="52">
        <f>P226*1.2</f>
        <v>0</v>
      </c>
      <c r="Q234" s="17"/>
      <c r="R234" s="52">
        <f>R226*1.2</f>
        <v>0</v>
      </c>
      <c r="S234" s="53" t="s">
        <v>16</v>
      </c>
      <c r="T234" s="54" t="s">
        <v>94</v>
      </c>
      <c r="U234" s="137"/>
    </row>
    <row r="235" spans="1:32" ht="20.100000000000001" customHeight="1" x14ac:dyDescent="0.45">
      <c r="A235" s="84"/>
      <c r="B235" s="85"/>
      <c r="C235" s="85"/>
      <c r="D235" s="85"/>
      <c r="E235" s="85"/>
      <c r="F235" s="85"/>
      <c r="G235" s="85"/>
      <c r="H235" s="86"/>
      <c r="I235" s="50">
        <f t="shared" si="13"/>
        <v>0</v>
      </c>
      <c r="J235" s="51">
        <f>J226*1.2</f>
        <v>30.36</v>
      </c>
      <c r="K235" s="10"/>
      <c r="L235" s="134"/>
      <c r="M235" s="135"/>
      <c r="N235" s="135"/>
      <c r="O235" s="12"/>
      <c r="P235" s="52">
        <f>P226*1.2</f>
        <v>0</v>
      </c>
      <c r="Q235" s="17"/>
      <c r="R235" s="52">
        <f>R226*1.2</f>
        <v>0</v>
      </c>
      <c r="S235" s="53" t="s">
        <v>9</v>
      </c>
      <c r="T235" s="54" t="s">
        <v>95</v>
      </c>
      <c r="U235" s="137"/>
    </row>
    <row r="236" spans="1:32" ht="20.100000000000001" customHeight="1" thickBot="1" x14ac:dyDescent="0.5">
      <c r="A236" s="84"/>
      <c r="B236" s="85"/>
      <c r="C236" s="85"/>
      <c r="D236" s="85"/>
      <c r="E236" s="85"/>
      <c r="F236" s="85"/>
      <c r="G236" s="85"/>
      <c r="H236" s="86"/>
      <c r="I236" s="50">
        <f t="shared" si="13"/>
        <v>0</v>
      </c>
      <c r="J236" s="51">
        <f>J226*1.2</f>
        <v>30.36</v>
      </c>
      <c r="K236" s="13"/>
      <c r="L236" s="347"/>
      <c r="M236" s="348"/>
      <c r="N236" s="348"/>
      <c r="O236" s="67"/>
      <c r="P236" s="56">
        <f>P226*1.2</f>
        <v>0</v>
      </c>
      <c r="Q236" s="18"/>
      <c r="R236" s="56">
        <f>R226*1.2</f>
        <v>0</v>
      </c>
      <c r="S236" s="57" t="s">
        <v>17</v>
      </c>
      <c r="T236" s="54" t="s">
        <v>96</v>
      </c>
      <c r="U236" s="138"/>
    </row>
    <row r="237" spans="1:32" ht="20.100000000000001" customHeight="1" thickBot="1" x14ac:dyDescent="0.5">
      <c r="A237" s="84"/>
      <c r="B237" s="85"/>
      <c r="C237" s="85"/>
      <c r="D237" s="85"/>
      <c r="E237" s="85"/>
      <c r="F237" s="85"/>
      <c r="G237" s="85"/>
      <c r="H237" s="86"/>
      <c r="I237" s="58">
        <f>SUM(I226:I236)</f>
        <v>0</v>
      </c>
      <c r="J237" s="319" t="s">
        <v>43</v>
      </c>
      <c r="K237" s="320"/>
      <c r="L237" s="320"/>
      <c r="M237" s="320"/>
      <c r="N237" s="320"/>
      <c r="O237" s="320"/>
      <c r="P237" s="320"/>
      <c r="Q237" s="320"/>
      <c r="R237" s="320"/>
      <c r="S237" s="320"/>
      <c r="T237" s="320"/>
      <c r="U237" s="321"/>
    </row>
    <row r="238" spans="1:32" ht="20.100000000000001" customHeight="1" thickBot="1" x14ac:dyDescent="0.5">
      <c r="A238" s="87"/>
      <c r="B238" s="88"/>
      <c r="C238" s="88"/>
      <c r="D238" s="88"/>
      <c r="E238" s="88"/>
      <c r="F238" s="88"/>
      <c r="G238" s="88"/>
      <c r="H238" s="89"/>
      <c r="I238" s="72" t="s">
        <v>42</v>
      </c>
      <c r="J238" s="73"/>
      <c r="K238" s="74"/>
      <c r="L238" s="75"/>
      <c r="M238" s="76"/>
      <c r="N238" s="76"/>
      <c r="O238" s="77"/>
      <c r="P238" s="78" t="s">
        <v>84</v>
      </c>
      <c r="Q238" s="79"/>
      <c r="R238" s="79"/>
      <c r="S238" s="79"/>
      <c r="T238" s="79"/>
      <c r="U238" s="80"/>
    </row>
    <row r="239" spans="1:32" ht="10.5" customHeight="1" thickBot="1" x14ac:dyDescent="0.5">
      <c r="A239" s="90"/>
      <c r="B239" s="90"/>
      <c r="C239" s="90"/>
      <c r="D239" s="90"/>
      <c r="E239" s="90"/>
      <c r="F239" s="90"/>
      <c r="G239" s="90"/>
      <c r="H239" s="90"/>
      <c r="I239" s="90"/>
      <c r="J239" s="90"/>
      <c r="K239" s="90"/>
      <c r="L239" s="90"/>
      <c r="M239" s="90"/>
      <c r="N239" s="90"/>
      <c r="O239" s="90"/>
      <c r="P239" s="90"/>
      <c r="Q239" s="90"/>
      <c r="R239" s="90"/>
      <c r="S239" s="90"/>
      <c r="T239" s="90"/>
      <c r="U239" s="90"/>
    </row>
    <row r="240" spans="1:32" ht="17.25" customHeight="1" thickBot="1" x14ac:dyDescent="0.5">
      <c r="A240" s="91" t="s">
        <v>32</v>
      </c>
      <c r="B240" s="92"/>
      <c r="C240" s="92"/>
      <c r="D240" s="95" t="s">
        <v>108</v>
      </c>
      <c r="E240" s="95"/>
      <c r="F240" s="95"/>
      <c r="G240" s="95"/>
      <c r="H240" s="96"/>
      <c r="I240" s="101" t="s">
        <v>27</v>
      </c>
      <c r="J240" s="104" t="s">
        <v>38</v>
      </c>
      <c r="K240" s="105"/>
      <c r="L240" s="108" t="s">
        <v>39</v>
      </c>
      <c r="M240" s="109"/>
      <c r="N240" s="109"/>
      <c r="O240" s="109"/>
      <c r="P240" s="109"/>
      <c r="Q240" s="109"/>
      <c r="R240" s="110"/>
      <c r="S240" s="111" t="s">
        <v>29</v>
      </c>
      <c r="T240" s="112"/>
      <c r="U240" s="113"/>
    </row>
    <row r="241" spans="1:32" s="33" customFormat="1" ht="17.25" customHeight="1" x14ac:dyDescent="0.45">
      <c r="A241" s="93"/>
      <c r="B241" s="94"/>
      <c r="C241" s="94"/>
      <c r="D241" s="97"/>
      <c r="E241" s="97"/>
      <c r="F241" s="97"/>
      <c r="G241" s="97"/>
      <c r="H241" s="98"/>
      <c r="I241" s="102"/>
      <c r="J241" s="106"/>
      <c r="K241" s="107"/>
      <c r="L241" s="120" t="s">
        <v>34</v>
      </c>
      <c r="M241" s="124"/>
      <c r="N241" s="124"/>
      <c r="O241" s="124"/>
      <c r="P241" s="121"/>
      <c r="Q241" s="120" t="s">
        <v>36</v>
      </c>
      <c r="R241" s="121"/>
      <c r="S241" s="114"/>
      <c r="T241" s="115"/>
      <c r="U241" s="116"/>
    </row>
    <row r="242" spans="1:32" ht="31.9" thickBot="1" x14ac:dyDescent="0.5">
      <c r="A242" s="122" t="s">
        <v>122</v>
      </c>
      <c r="B242" s="123"/>
      <c r="C242" s="123"/>
      <c r="D242" s="99"/>
      <c r="E242" s="99"/>
      <c r="F242" s="99"/>
      <c r="G242" s="99"/>
      <c r="H242" s="100"/>
      <c r="I242" s="103"/>
      <c r="J242" s="34" t="s">
        <v>40</v>
      </c>
      <c r="K242" s="35" t="s">
        <v>26</v>
      </c>
      <c r="L242" s="125" t="s">
        <v>33</v>
      </c>
      <c r="M242" s="126"/>
      <c r="N242" s="126"/>
      <c r="O242" s="37" t="s">
        <v>37</v>
      </c>
      <c r="P242" s="38" t="s">
        <v>40</v>
      </c>
      <c r="Q242" s="39" t="s">
        <v>37</v>
      </c>
      <c r="R242" s="38" t="s">
        <v>40</v>
      </c>
      <c r="S242" s="117"/>
      <c r="T242" s="118"/>
      <c r="U242" s="119"/>
    </row>
    <row r="243" spans="1:32" s="42" customFormat="1" ht="9" hidden="1" customHeight="1" thickBot="1" x14ac:dyDescent="0.5">
      <c r="A243" s="81"/>
      <c r="B243" s="82"/>
      <c r="C243" s="82"/>
      <c r="D243" s="82"/>
      <c r="E243" s="82"/>
      <c r="F243" s="82"/>
      <c r="G243" s="82"/>
      <c r="H243" s="83"/>
      <c r="I243" s="40"/>
      <c r="J243" s="41">
        <v>40</v>
      </c>
      <c r="K243" s="127" t="s">
        <v>97</v>
      </c>
      <c r="L243" s="128"/>
      <c r="M243" s="128"/>
      <c r="N243" s="128"/>
      <c r="O243" s="68"/>
      <c r="P243" s="68"/>
      <c r="Q243" s="41"/>
      <c r="R243" s="68"/>
      <c r="S243" s="68"/>
      <c r="T243" s="68"/>
      <c r="U243" s="69"/>
      <c r="W243" s="43"/>
      <c r="X243" s="43"/>
      <c r="AA243" s="44"/>
      <c r="AD243" s="1"/>
    </row>
    <row r="244" spans="1:32" ht="20.100000000000001" customHeight="1" x14ac:dyDescent="0.45">
      <c r="A244" s="84"/>
      <c r="B244" s="85"/>
      <c r="C244" s="85"/>
      <c r="D244" s="85"/>
      <c r="E244" s="85"/>
      <c r="F244" s="85"/>
      <c r="G244" s="85"/>
      <c r="H244" s="86"/>
      <c r="I244" s="45">
        <f>(J244*K244)+(P244*O244)+(Q244*R244)</f>
        <v>0</v>
      </c>
      <c r="J244" s="46">
        <f>J243*Y43</f>
        <v>35.200000000000003</v>
      </c>
      <c r="K244" s="7"/>
      <c r="L244" s="129"/>
      <c r="M244" s="130"/>
      <c r="N244" s="131"/>
      <c r="O244" s="66"/>
      <c r="P244" s="47">
        <v>2.75</v>
      </c>
      <c r="Q244" s="16"/>
      <c r="R244" s="47">
        <v>3.33</v>
      </c>
      <c r="S244" s="48" t="s">
        <v>3</v>
      </c>
      <c r="T244" s="49" t="s">
        <v>20</v>
      </c>
      <c r="U244" s="132" t="s">
        <v>18</v>
      </c>
    </row>
    <row r="245" spans="1:32" ht="20.100000000000001" customHeight="1" x14ac:dyDescent="0.45">
      <c r="A245" s="84"/>
      <c r="B245" s="85"/>
      <c r="C245" s="85"/>
      <c r="D245" s="85"/>
      <c r="E245" s="85"/>
      <c r="F245" s="85"/>
      <c r="G245" s="85"/>
      <c r="H245" s="86"/>
      <c r="I245" s="50">
        <f>(J245*K245)+(M245*N245)+(O245*P245)+(Q245*R245)</f>
        <v>0</v>
      </c>
      <c r="J245" s="51">
        <f>J244</f>
        <v>35.200000000000003</v>
      </c>
      <c r="K245" s="10"/>
      <c r="L245" s="134"/>
      <c r="M245" s="135"/>
      <c r="N245" s="135"/>
      <c r="O245" s="12"/>
      <c r="P245" s="52">
        <f>P244</f>
        <v>2.75</v>
      </c>
      <c r="Q245" s="17"/>
      <c r="R245" s="52">
        <f>R244</f>
        <v>3.33</v>
      </c>
      <c r="S245" s="53" t="s">
        <v>4</v>
      </c>
      <c r="T245" s="54" t="s">
        <v>21</v>
      </c>
      <c r="U245" s="133"/>
    </row>
    <row r="246" spans="1:32" ht="20.100000000000001" customHeight="1" x14ac:dyDescent="0.45">
      <c r="A246" s="84"/>
      <c r="B246" s="85"/>
      <c r="C246" s="85"/>
      <c r="D246" s="85"/>
      <c r="E246" s="85"/>
      <c r="F246" s="85"/>
      <c r="G246" s="85"/>
      <c r="H246" s="86"/>
      <c r="I246" s="50">
        <f t="shared" ref="I246:I249" si="14">(J246*K246)+(M246*N246)+(O246*P246)+(Q246*R246)</f>
        <v>0</v>
      </c>
      <c r="J246" s="51">
        <f>J244</f>
        <v>35.200000000000003</v>
      </c>
      <c r="K246" s="10"/>
      <c r="L246" s="134"/>
      <c r="M246" s="135"/>
      <c r="N246" s="136"/>
      <c r="O246" s="19"/>
      <c r="P246" s="52">
        <f>P244</f>
        <v>2.75</v>
      </c>
      <c r="Q246" s="17"/>
      <c r="R246" s="52">
        <f>R244</f>
        <v>3.33</v>
      </c>
      <c r="S246" s="53" t="s">
        <v>5</v>
      </c>
      <c r="T246" s="54" t="s">
        <v>22</v>
      </c>
      <c r="U246" s="133"/>
    </row>
    <row r="247" spans="1:32" ht="20.100000000000001" customHeight="1" x14ac:dyDescent="0.45">
      <c r="A247" s="84"/>
      <c r="B247" s="85"/>
      <c r="C247" s="85"/>
      <c r="D247" s="85"/>
      <c r="E247" s="85"/>
      <c r="F247" s="85"/>
      <c r="G247" s="85"/>
      <c r="H247" s="86"/>
      <c r="I247" s="50">
        <f t="shared" si="14"/>
        <v>0</v>
      </c>
      <c r="J247" s="51">
        <f>J244</f>
        <v>35.200000000000003</v>
      </c>
      <c r="K247" s="10"/>
      <c r="L247" s="134"/>
      <c r="M247" s="135"/>
      <c r="N247" s="136"/>
      <c r="O247" s="19"/>
      <c r="P247" s="52">
        <f>P244</f>
        <v>2.75</v>
      </c>
      <c r="Q247" s="17"/>
      <c r="R247" s="52">
        <f>R244</f>
        <v>3.33</v>
      </c>
      <c r="S247" s="53" t="s">
        <v>6</v>
      </c>
      <c r="T247" s="54" t="s">
        <v>23</v>
      </c>
      <c r="U247" s="133"/>
    </row>
    <row r="248" spans="1:32" ht="20.100000000000001" customHeight="1" x14ac:dyDescent="0.45">
      <c r="A248" s="84"/>
      <c r="B248" s="85"/>
      <c r="C248" s="85"/>
      <c r="D248" s="85"/>
      <c r="E248" s="85"/>
      <c r="F248" s="85"/>
      <c r="G248" s="85"/>
      <c r="H248" s="86"/>
      <c r="I248" s="50">
        <f t="shared" si="14"/>
        <v>0</v>
      </c>
      <c r="J248" s="51">
        <f>J244</f>
        <v>35.200000000000003</v>
      </c>
      <c r="K248" s="10"/>
      <c r="L248" s="134"/>
      <c r="M248" s="135"/>
      <c r="N248" s="136"/>
      <c r="O248" s="19"/>
      <c r="P248" s="52">
        <f>P244</f>
        <v>2.75</v>
      </c>
      <c r="Q248" s="17"/>
      <c r="R248" s="52">
        <f>R244</f>
        <v>3.33</v>
      </c>
      <c r="S248" s="53" t="s">
        <v>7</v>
      </c>
      <c r="T248" s="54" t="s">
        <v>24</v>
      </c>
      <c r="U248" s="133"/>
      <c r="Z248" s="55"/>
    </row>
    <row r="249" spans="1:32" ht="20.100000000000001" customHeight="1" x14ac:dyDescent="0.45">
      <c r="A249" s="84"/>
      <c r="B249" s="85"/>
      <c r="C249" s="85"/>
      <c r="D249" s="85"/>
      <c r="E249" s="85"/>
      <c r="F249" s="85"/>
      <c r="G249" s="85"/>
      <c r="H249" s="86"/>
      <c r="I249" s="50">
        <f t="shared" si="14"/>
        <v>0</v>
      </c>
      <c r="J249" s="51">
        <f>J244</f>
        <v>35.200000000000003</v>
      </c>
      <c r="K249" s="10"/>
      <c r="L249" s="134"/>
      <c r="M249" s="135"/>
      <c r="N249" s="135"/>
      <c r="O249" s="12"/>
      <c r="P249" s="52">
        <f>P244</f>
        <v>2.75</v>
      </c>
      <c r="Q249" s="17"/>
      <c r="R249" s="52">
        <f>R244</f>
        <v>3.33</v>
      </c>
      <c r="S249" s="53" t="s">
        <v>8</v>
      </c>
      <c r="T249" s="54" t="s">
        <v>25</v>
      </c>
      <c r="U249" s="133"/>
      <c r="AF249" s="1" t="b">
        <v>0</v>
      </c>
    </row>
    <row r="250" spans="1:32" ht="20.100000000000001" customHeight="1" x14ac:dyDescent="0.45">
      <c r="A250" s="84"/>
      <c r="B250" s="85"/>
      <c r="C250" s="85"/>
      <c r="D250" s="85"/>
      <c r="E250" s="85"/>
      <c r="F250" s="85"/>
      <c r="G250" s="85"/>
      <c r="H250" s="86"/>
      <c r="I250" s="50">
        <f>(J250*K250)+(M250*N250)+(O250*P250)+(Q250*R250)</f>
        <v>0</v>
      </c>
      <c r="J250" s="51">
        <f>J244*1.2</f>
        <v>42.24</v>
      </c>
      <c r="K250" s="10"/>
      <c r="L250" s="134"/>
      <c r="M250" s="135"/>
      <c r="N250" s="136"/>
      <c r="O250" s="19"/>
      <c r="P250" s="52">
        <f>P244*1.2</f>
        <v>3.3</v>
      </c>
      <c r="Q250" s="17"/>
      <c r="R250" s="52">
        <f>R244*1.2</f>
        <v>3.996</v>
      </c>
      <c r="S250" s="53" t="s">
        <v>14</v>
      </c>
      <c r="T250" s="54" t="s">
        <v>92</v>
      </c>
      <c r="U250" s="137" t="s">
        <v>19</v>
      </c>
    </row>
    <row r="251" spans="1:32" ht="20.100000000000001" customHeight="1" x14ac:dyDescent="0.45">
      <c r="A251" s="84"/>
      <c r="B251" s="85"/>
      <c r="C251" s="85"/>
      <c r="D251" s="85"/>
      <c r="E251" s="85"/>
      <c r="F251" s="85"/>
      <c r="G251" s="85"/>
      <c r="H251" s="86"/>
      <c r="I251" s="50">
        <f>(J251*K251)+(M251*N251)+(O251*P251)+(Q251*R251)</f>
        <v>0</v>
      </c>
      <c r="J251" s="51">
        <f>J244*1.2</f>
        <v>42.24</v>
      </c>
      <c r="K251" s="10"/>
      <c r="L251" s="134"/>
      <c r="M251" s="135"/>
      <c r="N251" s="135"/>
      <c r="O251" s="12"/>
      <c r="P251" s="52">
        <f>P244*1.2</f>
        <v>3.3</v>
      </c>
      <c r="Q251" s="17"/>
      <c r="R251" s="52">
        <f>R244*1.2</f>
        <v>3.996</v>
      </c>
      <c r="S251" s="53" t="s">
        <v>15</v>
      </c>
      <c r="T251" s="54" t="s">
        <v>93</v>
      </c>
      <c r="U251" s="137"/>
    </row>
    <row r="252" spans="1:32" ht="20.100000000000001" customHeight="1" x14ac:dyDescent="0.45">
      <c r="A252" s="84"/>
      <c r="B252" s="85"/>
      <c r="C252" s="85"/>
      <c r="D252" s="85"/>
      <c r="E252" s="85"/>
      <c r="F252" s="85"/>
      <c r="G252" s="85"/>
      <c r="H252" s="86"/>
      <c r="I252" s="50">
        <f t="shared" ref="I252:I254" si="15">(J252*K252)+(M252*N252)+(O252*P252)+(Q252*R252)</f>
        <v>0</v>
      </c>
      <c r="J252" s="51">
        <f>J244*1.2</f>
        <v>42.24</v>
      </c>
      <c r="K252" s="10"/>
      <c r="L252" s="134"/>
      <c r="M252" s="135"/>
      <c r="N252" s="135"/>
      <c r="O252" s="12"/>
      <c r="P252" s="52">
        <f>P244*1.2</f>
        <v>3.3</v>
      </c>
      <c r="Q252" s="17"/>
      <c r="R252" s="52">
        <f>R244*1.2</f>
        <v>3.996</v>
      </c>
      <c r="S252" s="53" t="s">
        <v>16</v>
      </c>
      <c r="T252" s="54" t="s">
        <v>94</v>
      </c>
      <c r="U252" s="137"/>
    </row>
    <row r="253" spans="1:32" ht="20.100000000000001" customHeight="1" x14ac:dyDescent="0.45">
      <c r="A253" s="84"/>
      <c r="B253" s="85"/>
      <c r="C253" s="85"/>
      <c r="D253" s="85"/>
      <c r="E253" s="85"/>
      <c r="F253" s="85"/>
      <c r="G253" s="85"/>
      <c r="H253" s="86"/>
      <c r="I253" s="50">
        <f t="shared" si="15"/>
        <v>0</v>
      </c>
      <c r="J253" s="51">
        <f>J244*1.2</f>
        <v>42.24</v>
      </c>
      <c r="K253" s="10"/>
      <c r="L253" s="134"/>
      <c r="M253" s="135"/>
      <c r="N253" s="135"/>
      <c r="O253" s="12"/>
      <c r="P253" s="52">
        <f>P244*1.2</f>
        <v>3.3</v>
      </c>
      <c r="Q253" s="17"/>
      <c r="R253" s="52">
        <f>R244*1.2</f>
        <v>3.996</v>
      </c>
      <c r="S253" s="53" t="s">
        <v>9</v>
      </c>
      <c r="T253" s="54" t="s">
        <v>95</v>
      </c>
      <c r="U253" s="137"/>
    </row>
    <row r="254" spans="1:32" ht="20.100000000000001" customHeight="1" thickBot="1" x14ac:dyDescent="0.5">
      <c r="A254" s="84"/>
      <c r="B254" s="85"/>
      <c r="C254" s="85"/>
      <c r="D254" s="85"/>
      <c r="E254" s="85"/>
      <c r="F254" s="85"/>
      <c r="G254" s="85"/>
      <c r="H254" s="86"/>
      <c r="I254" s="50">
        <f t="shared" si="15"/>
        <v>0</v>
      </c>
      <c r="J254" s="51">
        <f>J244*1.2</f>
        <v>42.24</v>
      </c>
      <c r="K254" s="13"/>
      <c r="L254" s="347"/>
      <c r="M254" s="348"/>
      <c r="N254" s="348"/>
      <c r="O254" s="67"/>
      <c r="P254" s="56">
        <f>P244*1.2</f>
        <v>3.3</v>
      </c>
      <c r="Q254" s="18"/>
      <c r="R254" s="56">
        <f>R244*1.2</f>
        <v>3.996</v>
      </c>
      <c r="S254" s="57" t="s">
        <v>17</v>
      </c>
      <c r="T254" s="54" t="s">
        <v>96</v>
      </c>
      <c r="U254" s="138"/>
    </row>
    <row r="255" spans="1:32" ht="20.100000000000001" customHeight="1" thickBot="1" x14ac:dyDescent="0.5">
      <c r="A255" s="84"/>
      <c r="B255" s="85"/>
      <c r="C255" s="85"/>
      <c r="D255" s="85"/>
      <c r="E255" s="85"/>
      <c r="F255" s="85"/>
      <c r="G255" s="85"/>
      <c r="H255" s="86"/>
      <c r="I255" s="58">
        <f>SUM(I244:I254)</f>
        <v>0</v>
      </c>
      <c r="J255" s="319" t="s">
        <v>43</v>
      </c>
      <c r="K255" s="320"/>
      <c r="L255" s="320"/>
      <c r="M255" s="320"/>
      <c r="N255" s="320"/>
      <c r="O255" s="320"/>
      <c r="P255" s="320"/>
      <c r="Q255" s="320"/>
      <c r="R255" s="320"/>
      <c r="S255" s="320"/>
      <c r="T255" s="320"/>
      <c r="U255" s="321"/>
    </row>
    <row r="256" spans="1:32" ht="20.100000000000001" customHeight="1" thickBot="1" x14ac:dyDescent="0.5">
      <c r="A256" s="87"/>
      <c r="B256" s="88"/>
      <c r="C256" s="88"/>
      <c r="D256" s="88"/>
      <c r="E256" s="88"/>
      <c r="F256" s="88"/>
      <c r="G256" s="88"/>
      <c r="H256" s="89"/>
      <c r="I256" s="72" t="s">
        <v>42</v>
      </c>
      <c r="J256" s="73"/>
      <c r="K256" s="74"/>
      <c r="L256" s="75"/>
      <c r="M256" s="76"/>
      <c r="N256" s="76"/>
      <c r="O256" s="77"/>
      <c r="P256" s="78" t="s">
        <v>84</v>
      </c>
      <c r="Q256" s="79"/>
      <c r="R256" s="79"/>
      <c r="S256" s="79"/>
      <c r="T256" s="79"/>
      <c r="U256" s="80"/>
    </row>
    <row r="257" spans="1:32" ht="5.25" customHeight="1" thickBot="1" x14ac:dyDescent="0.5">
      <c r="A257" s="90"/>
      <c r="B257" s="90"/>
      <c r="C257" s="90"/>
      <c r="D257" s="90"/>
      <c r="E257" s="90"/>
      <c r="F257" s="90"/>
      <c r="G257" s="90"/>
      <c r="H257" s="90"/>
      <c r="I257" s="90"/>
      <c r="J257" s="90"/>
      <c r="K257" s="90"/>
      <c r="L257" s="90"/>
      <c r="M257" s="90"/>
      <c r="N257" s="90"/>
      <c r="O257" s="90"/>
      <c r="P257" s="90"/>
      <c r="Q257" s="90"/>
      <c r="R257" s="90"/>
      <c r="S257" s="90"/>
      <c r="T257" s="90"/>
      <c r="U257" s="90"/>
    </row>
    <row r="258" spans="1:32" ht="17.25" customHeight="1" thickBot="1" x14ac:dyDescent="0.5">
      <c r="A258" s="91" t="s">
        <v>32</v>
      </c>
      <c r="B258" s="92"/>
      <c r="C258" s="92"/>
      <c r="D258" s="95" t="s">
        <v>109</v>
      </c>
      <c r="E258" s="95"/>
      <c r="F258" s="95"/>
      <c r="G258" s="95"/>
      <c r="H258" s="96"/>
      <c r="I258" s="101" t="s">
        <v>27</v>
      </c>
      <c r="J258" s="104" t="s">
        <v>38</v>
      </c>
      <c r="K258" s="105"/>
      <c r="L258" s="108" t="s">
        <v>39</v>
      </c>
      <c r="M258" s="109"/>
      <c r="N258" s="109"/>
      <c r="O258" s="109"/>
      <c r="P258" s="109"/>
      <c r="Q258" s="109"/>
      <c r="R258" s="110"/>
      <c r="S258" s="111" t="s">
        <v>29</v>
      </c>
      <c r="T258" s="112"/>
      <c r="U258" s="113"/>
    </row>
    <row r="259" spans="1:32" s="33" customFormat="1" ht="17.25" customHeight="1" x14ac:dyDescent="0.45">
      <c r="A259" s="93"/>
      <c r="B259" s="94"/>
      <c r="C259" s="94"/>
      <c r="D259" s="97"/>
      <c r="E259" s="97"/>
      <c r="F259" s="97"/>
      <c r="G259" s="97"/>
      <c r="H259" s="98"/>
      <c r="I259" s="102"/>
      <c r="J259" s="106"/>
      <c r="K259" s="107"/>
      <c r="L259" s="120" t="s">
        <v>34</v>
      </c>
      <c r="M259" s="124"/>
      <c r="N259" s="124"/>
      <c r="O259" s="124"/>
      <c r="P259" s="121"/>
      <c r="Q259" s="120" t="s">
        <v>36</v>
      </c>
      <c r="R259" s="121"/>
      <c r="S259" s="114"/>
      <c r="T259" s="115"/>
      <c r="U259" s="116"/>
    </row>
    <row r="260" spans="1:32" ht="31.9" thickBot="1" x14ac:dyDescent="0.5">
      <c r="A260" s="122" t="s">
        <v>123</v>
      </c>
      <c r="B260" s="123"/>
      <c r="C260" s="123"/>
      <c r="D260" s="99"/>
      <c r="E260" s="99"/>
      <c r="F260" s="99"/>
      <c r="G260" s="99"/>
      <c r="H260" s="100"/>
      <c r="I260" s="103"/>
      <c r="J260" s="34" t="s">
        <v>40</v>
      </c>
      <c r="K260" s="35" t="s">
        <v>26</v>
      </c>
      <c r="L260" s="125" t="s">
        <v>33</v>
      </c>
      <c r="M260" s="126"/>
      <c r="N260" s="126"/>
      <c r="O260" s="37" t="s">
        <v>37</v>
      </c>
      <c r="P260" s="38" t="s">
        <v>40</v>
      </c>
      <c r="Q260" s="39" t="s">
        <v>37</v>
      </c>
      <c r="R260" s="38" t="s">
        <v>40</v>
      </c>
      <c r="S260" s="117"/>
      <c r="T260" s="118"/>
      <c r="U260" s="119"/>
    </row>
    <row r="261" spans="1:32" s="42" customFormat="1" ht="10.5" hidden="1" customHeight="1" thickBot="1" x14ac:dyDescent="0.5">
      <c r="A261" s="84"/>
      <c r="B261" s="85"/>
      <c r="C261" s="85"/>
      <c r="D261" s="85"/>
      <c r="E261" s="85"/>
      <c r="F261" s="85"/>
      <c r="G261" s="85"/>
      <c r="H261" s="86"/>
      <c r="I261" s="40"/>
      <c r="J261" s="41">
        <v>52.25</v>
      </c>
      <c r="K261" s="127" t="s">
        <v>97</v>
      </c>
      <c r="L261" s="128"/>
      <c r="M261" s="128"/>
      <c r="N261" s="128"/>
      <c r="O261" s="68"/>
      <c r="P261" s="68"/>
      <c r="Q261" s="41"/>
      <c r="R261" s="68"/>
      <c r="S261" s="68"/>
      <c r="T261" s="68"/>
      <c r="U261" s="69"/>
      <c r="W261" s="43"/>
      <c r="X261" s="43"/>
      <c r="AA261" s="44"/>
      <c r="AD261" s="1"/>
    </row>
    <row r="262" spans="1:32" ht="20.100000000000001" customHeight="1" x14ac:dyDescent="0.45">
      <c r="A262" s="84"/>
      <c r="B262" s="85"/>
      <c r="C262" s="85"/>
      <c r="D262" s="85"/>
      <c r="E262" s="85"/>
      <c r="F262" s="85"/>
      <c r="G262" s="85"/>
      <c r="H262" s="86"/>
      <c r="I262" s="45">
        <f>(J262*K262)+(P262*O262)+(Q262*R262)</f>
        <v>0</v>
      </c>
      <c r="J262" s="46">
        <f>J261*Y43</f>
        <v>45.98</v>
      </c>
      <c r="K262" s="7"/>
      <c r="L262" s="129"/>
      <c r="M262" s="130"/>
      <c r="N262" s="131"/>
      <c r="O262" s="66"/>
      <c r="P262" s="47">
        <v>2.75</v>
      </c>
      <c r="Q262" s="16"/>
      <c r="R262" s="47">
        <v>3.33</v>
      </c>
      <c r="S262" s="48" t="s">
        <v>3</v>
      </c>
      <c r="T262" s="49" t="s">
        <v>20</v>
      </c>
      <c r="U262" s="132" t="s">
        <v>18</v>
      </c>
    </row>
    <row r="263" spans="1:32" ht="20.100000000000001" customHeight="1" x14ac:dyDescent="0.45">
      <c r="A263" s="84"/>
      <c r="B263" s="85"/>
      <c r="C263" s="85"/>
      <c r="D263" s="85"/>
      <c r="E263" s="85"/>
      <c r="F263" s="85"/>
      <c r="G263" s="85"/>
      <c r="H263" s="86"/>
      <c r="I263" s="50">
        <f>(J263*K263)+(M263*N263)+(O263*P263)+(Q263*R263)</f>
        <v>0</v>
      </c>
      <c r="J263" s="51">
        <f>J262</f>
        <v>45.98</v>
      </c>
      <c r="K263" s="10"/>
      <c r="L263" s="134"/>
      <c r="M263" s="135"/>
      <c r="N263" s="135"/>
      <c r="O263" s="12"/>
      <c r="P263" s="52">
        <f>P262</f>
        <v>2.75</v>
      </c>
      <c r="Q263" s="17"/>
      <c r="R263" s="52">
        <f>R262</f>
        <v>3.33</v>
      </c>
      <c r="S263" s="53" t="s">
        <v>4</v>
      </c>
      <c r="T263" s="54" t="s">
        <v>21</v>
      </c>
      <c r="U263" s="133"/>
    </row>
    <row r="264" spans="1:32" ht="20.100000000000001" customHeight="1" x14ac:dyDescent="0.45">
      <c r="A264" s="84"/>
      <c r="B264" s="85"/>
      <c r="C264" s="85"/>
      <c r="D264" s="85"/>
      <c r="E264" s="85"/>
      <c r="F264" s="85"/>
      <c r="G264" s="85"/>
      <c r="H264" s="86"/>
      <c r="I264" s="50">
        <f t="shared" ref="I264:I267" si="16">(J264*K264)+(M264*N264)+(O264*P264)+(Q264*R264)</f>
        <v>0</v>
      </c>
      <c r="J264" s="51">
        <f>J262</f>
        <v>45.98</v>
      </c>
      <c r="K264" s="10"/>
      <c r="L264" s="134"/>
      <c r="M264" s="135"/>
      <c r="N264" s="136"/>
      <c r="O264" s="19"/>
      <c r="P264" s="52">
        <f>P262</f>
        <v>2.75</v>
      </c>
      <c r="Q264" s="17"/>
      <c r="R264" s="52">
        <f>R262</f>
        <v>3.33</v>
      </c>
      <c r="S264" s="53" t="s">
        <v>5</v>
      </c>
      <c r="T264" s="54" t="s">
        <v>22</v>
      </c>
      <c r="U264" s="133"/>
    </row>
    <row r="265" spans="1:32" ht="20.100000000000001" customHeight="1" x14ac:dyDescent="0.45">
      <c r="A265" s="84"/>
      <c r="B265" s="85"/>
      <c r="C265" s="85"/>
      <c r="D265" s="85"/>
      <c r="E265" s="85"/>
      <c r="F265" s="85"/>
      <c r="G265" s="85"/>
      <c r="H265" s="86"/>
      <c r="I265" s="50">
        <f t="shared" si="16"/>
        <v>0</v>
      </c>
      <c r="J265" s="51">
        <f>J262</f>
        <v>45.98</v>
      </c>
      <c r="K265" s="10"/>
      <c r="L265" s="134"/>
      <c r="M265" s="135"/>
      <c r="N265" s="136"/>
      <c r="O265" s="19"/>
      <c r="P265" s="52">
        <f>P262</f>
        <v>2.75</v>
      </c>
      <c r="Q265" s="17"/>
      <c r="R265" s="52">
        <f>R262</f>
        <v>3.33</v>
      </c>
      <c r="S265" s="53" t="s">
        <v>6</v>
      </c>
      <c r="T265" s="54" t="s">
        <v>23</v>
      </c>
      <c r="U265" s="133"/>
    </row>
    <row r="266" spans="1:32" ht="20.100000000000001" customHeight="1" x14ac:dyDescent="0.45">
      <c r="A266" s="84"/>
      <c r="B266" s="85"/>
      <c r="C266" s="85"/>
      <c r="D266" s="85"/>
      <c r="E266" s="85"/>
      <c r="F266" s="85"/>
      <c r="G266" s="85"/>
      <c r="H266" s="86"/>
      <c r="I266" s="50">
        <f t="shared" si="16"/>
        <v>0</v>
      </c>
      <c r="J266" s="51">
        <f>J262</f>
        <v>45.98</v>
      </c>
      <c r="K266" s="10"/>
      <c r="L266" s="134"/>
      <c r="M266" s="135"/>
      <c r="N266" s="136"/>
      <c r="O266" s="19"/>
      <c r="P266" s="52">
        <f>P262</f>
        <v>2.75</v>
      </c>
      <c r="Q266" s="17"/>
      <c r="R266" s="52">
        <f>R262</f>
        <v>3.33</v>
      </c>
      <c r="S266" s="53" t="s">
        <v>7</v>
      </c>
      <c r="T266" s="54" t="s">
        <v>24</v>
      </c>
      <c r="U266" s="133"/>
      <c r="Z266" s="55"/>
    </row>
    <row r="267" spans="1:32" ht="20.100000000000001" customHeight="1" x14ac:dyDescent="0.45">
      <c r="A267" s="84"/>
      <c r="B267" s="85"/>
      <c r="C267" s="85"/>
      <c r="D267" s="85"/>
      <c r="E267" s="85"/>
      <c r="F267" s="85"/>
      <c r="G267" s="85"/>
      <c r="H267" s="86"/>
      <c r="I267" s="50">
        <f t="shared" si="16"/>
        <v>0</v>
      </c>
      <c r="J267" s="51">
        <f>J262</f>
        <v>45.98</v>
      </c>
      <c r="K267" s="10"/>
      <c r="L267" s="134"/>
      <c r="M267" s="135"/>
      <c r="N267" s="135"/>
      <c r="O267" s="12"/>
      <c r="P267" s="52">
        <f>P262</f>
        <v>2.75</v>
      </c>
      <c r="Q267" s="17"/>
      <c r="R267" s="52">
        <f>R262</f>
        <v>3.33</v>
      </c>
      <c r="S267" s="53" t="s">
        <v>8</v>
      </c>
      <c r="T267" s="54" t="s">
        <v>25</v>
      </c>
      <c r="U267" s="133"/>
      <c r="AF267" s="1" t="b">
        <v>0</v>
      </c>
    </row>
    <row r="268" spans="1:32" ht="20.100000000000001" customHeight="1" x14ac:dyDescent="0.45">
      <c r="A268" s="84"/>
      <c r="B268" s="85"/>
      <c r="C268" s="85"/>
      <c r="D268" s="85"/>
      <c r="E268" s="85"/>
      <c r="F268" s="85"/>
      <c r="G268" s="85"/>
      <c r="H268" s="86"/>
      <c r="I268" s="50">
        <f>(J268*K268)+(M268*N268)+(O268*P268)+(Q268*R268)</f>
        <v>0</v>
      </c>
      <c r="J268" s="51">
        <f>J262*1.2</f>
        <v>55.175999999999995</v>
      </c>
      <c r="K268" s="10"/>
      <c r="L268" s="134"/>
      <c r="M268" s="135"/>
      <c r="N268" s="136"/>
      <c r="O268" s="19"/>
      <c r="P268" s="52">
        <f>P262*1.2</f>
        <v>3.3</v>
      </c>
      <c r="Q268" s="17"/>
      <c r="R268" s="52">
        <f>R262*1.2</f>
        <v>3.996</v>
      </c>
      <c r="S268" s="53" t="s">
        <v>14</v>
      </c>
      <c r="T268" s="54" t="s">
        <v>92</v>
      </c>
      <c r="U268" s="137" t="s">
        <v>19</v>
      </c>
    </row>
    <row r="269" spans="1:32" ht="20.100000000000001" customHeight="1" x14ac:dyDescent="0.45">
      <c r="A269" s="84"/>
      <c r="B269" s="85"/>
      <c r="C269" s="85"/>
      <c r="D269" s="85"/>
      <c r="E269" s="85"/>
      <c r="F269" s="85"/>
      <c r="G269" s="85"/>
      <c r="H269" s="86"/>
      <c r="I269" s="50">
        <f>(J269*K269)+(M269*N269)+(O269*P269)+(Q269*R269)</f>
        <v>0</v>
      </c>
      <c r="J269" s="51">
        <f>J262*1.2</f>
        <v>55.175999999999995</v>
      </c>
      <c r="K269" s="10"/>
      <c r="L269" s="134"/>
      <c r="M269" s="135"/>
      <c r="N269" s="135"/>
      <c r="O269" s="12"/>
      <c r="P269" s="52">
        <f>P262*1.2</f>
        <v>3.3</v>
      </c>
      <c r="Q269" s="17"/>
      <c r="R269" s="52">
        <f>R262*1.2</f>
        <v>3.996</v>
      </c>
      <c r="S269" s="53" t="s">
        <v>15</v>
      </c>
      <c r="T269" s="54" t="s">
        <v>93</v>
      </c>
      <c r="U269" s="137"/>
    </row>
    <row r="270" spans="1:32" ht="20.100000000000001" customHeight="1" x14ac:dyDescent="0.45">
      <c r="A270" s="84"/>
      <c r="B270" s="85"/>
      <c r="C270" s="85"/>
      <c r="D270" s="85"/>
      <c r="E270" s="85"/>
      <c r="F270" s="85"/>
      <c r="G270" s="85"/>
      <c r="H270" s="86"/>
      <c r="I270" s="50">
        <f t="shared" ref="I270:I272" si="17">(J270*K270)+(M270*N270)+(O270*P270)+(Q270*R270)</f>
        <v>0</v>
      </c>
      <c r="J270" s="51">
        <f>J262*1.2</f>
        <v>55.175999999999995</v>
      </c>
      <c r="K270" s="10"/>
      <c r="L270" s="134"/>
      <c r="M270" s="135"/>
      <c r="N270" s="135"/>
      <c r="O270" s="12"/>
      <c r="P270" s="52">
        <f>P262*1.2</f>
        <v>3.3</v>
      </c>
      <c r="Q270" s="17"/>
      <c r="R270" s="52">
        <f>R262*1.2</f>
        <v>3.996</v>
      </c>
      <c r="S270" s="53" t="s">
        <v>16</v>
      </c>
      <c r="T270" s="54" t="s">
        <v>94</v>
      </c>
      <c r="U270" s="137"/>
    </row>
    <row r="271" spans="1:32" ht="20.100000000000001" customHeight="1" x14ac:dyDescent="0.45">
      <c r="A271" s="84"/>
      <c r="B271" s="85"/>
      <c r="C271" s="85"/>
      <c r="D271" s="85"/>
      <c r="E271" s="85"/>
      <c r="F271" s="85"/>
      <c r="G271" s="85"/>
      <c r="H271" s="86"/>
      <c r="I271" s="50">
        <f t="shared" si="17"/>
        <v>0</v>
      </c>
      <c r="J271" s="51">
        <f>J262*1.2</f>
        <v>55.175999999999995</v>
      </c>
      <c r="K271" s="10"/>
      <c r="L271" s="134"/>
      <c r="M271" s="135"/>
      <c r="N271" s="135"/>
      <c r="O271" s="12"/>
      <c r="P271" s="52">
        <f>P262*1.2</f>
        <v>3.3</v>
      </c>
      <c r="Q271" s="17"/>
      <c r="R271" s="52">
        <f>R262*1.2</f>
        <v>3.996</v>
      </c>
      <c r="S271" s="53" t="s">
        <v>9</v>
      </c>
      <c r="T271" s="54" t="s">
        <v>95</v>
      </c>
      <c r="U271" s="137"/>
    </row>
    <row r="272" spans="1:32" ht="20.100000000000001" customHeight="1" thickBot="1" x14ac:dyDescent="0.5">
      <c r="A272" s="84"/>
      <c r="B272" s="85"/>
      <c r="C272" s="85"/>
      <c r="D272" s="85"/>
      <c r="E272" s="85"/>
      <c r="F272" s="85"/>
      <c r="G272" s="85"/>
      <c r="H272" s="86"/>
      <c r="I272" s="50">
        <f t="shared" si="17"/>
        <v>0</v>
      </c>
      <c r="J272" s="51">
        <f>J262*1.2</f>
        <v>55.175999999999995</v>
      </c>
      <c r="K272" s="13"/>
      <c r="L272" s="347"/>
      <c r="M272" s="348"/>
      <c r="N272" s="348"/>
      <c r="O272" s="67"/>
      <c r="P272" s="56">
        <f>P262*1.2</f>
        <v>3.3</v>
      </c>
      <c r="Q272" s="18"/>
      <c r="R272" s="56">
        <f>R262*1.2</f>
        <v>3.996</v>
      </c>
      <c r="S272" s="57" t="s">
        <v>17</v>
      </c>
      <c r="T272" s="54" t="s">
        <v>96</v>
      </c>
      <c r="U272" s="138"/>
    </row>
    <row r="273" spans="1:32" ht="20.100000000000001" customHeight="1" thickBot="1" x14ac:dyDescent="0.5">
      <c r="A273" s="84"/>
      <c r="B273" s="85"/>
      <c r="C273" s="85"/>
      <c r="D273" s="85"/>
      <c r="E273" s="85"/>
      <c r="F273" s="85"/>
      <c r="G273" s="85"/>
      <c r="H273" s="86"/>
      <c r="I273" s="58">
        <f>SUM(I262:I272)</f>
        <v>0</v>
      </c>
      <c r="J273" s="319" t="s">
        <v>43</v>
      </c>
      <c r="K273" s="320"/>
      <c r="L273" s="320"/>
      <c r="M273" s="320"/>
      <c r="N273" s="320"/>
      <c r="O273" s="320"/>
      <c r="P273" s="320"/>
      <c r="Q273" s="320"/>
      <c r="R273" s="320"/>
      <c r="S273" s="320"/>
      <c r="T273" s="320"/>
      <c r="U273" s="321"/>
    </row>
    <row r="274" spans="1:32" ht="20.100000000000001" customHeight="1" thickBot="1" x14ac:dyDescent="0.5">
      <c r="A274" s="87"/>
      <c r="B274" s="88"/>
      <c r="C274" s="88"/>
      <c r="D274" s="88"/>
      <c r="E274" s="88"/>
      <c r="F274" s="88"/>
      <c r="G274" s="88"/>
      <c r="H274" s="89"/>
      <c r="I274" s="72" t="s">
        <v>42</v>
      </c>
      <c r="J274" s="73"/>
      <c r="K274" s="74"/>
      <c r="L274" s="75"/>
      <c r="M274" s="76"/>
      <c r="N274" s="76"/>
      <c r="O274" s="77"/>
      <c r="P274" s="78" t="s">
        <v>84</v>
      </c>
      <c r="Q274" s="79"/>
      <c r="R274" s="79"/>
      <c r="S274" s="79"/>
      <c r="T274" s="79"/>
      <c r="U274" s="80"/>
    </row>
    <row r="275" spans="1:32" ht="5.25" customHeight="1" thickBot="1" x14ac:dyDescent="0.5">
      <c r="A275" s="90"/>
      <c r="B275" s="90"/>
      <c r="C275" s="90"/>
      <c r="D275" s="90"/>
      <c r="E275" s="90"/>
      <c r="F275" s="90"/>
      <c r="G275" s="90"/>
      <c r="H275" s="90"/>
      <c r="I275" s="90"/>
      <c r="J275" s="90"/>
      <c r="K275" s="90"/>
      <c r="L275" s="90"/>
      <c r="M275" s="90"/>
      <c r="N275" s="90"/>
      <c r="O275" s="90"/>
      <c r="P275" s="90"/>
      <c r="Q275" s="90"/>
      <c r="R275" s="90"/>
      <c r="S275" s="90"/>
      <c r="T275" s="90"/>
      <c r="U275" s="90"/>
    </row>
    <row r="276" spans="1:32" ht="17.25" customHeight="1" thickBot="1" x14ac:dyDescent="0.5">
      <c r="A276" s="91" t="s">
        <v>32</v>
      </c>
      <c r="B276" s="92"/>
      <c r="C276" s="92"/>
      <c r="D276" s="95" t="s">
        <v>130</v>
      </c>
      <c r="E276" s="95"/>
      <c r="F276" s="95"/>
      <c r="G276" s="95"/>
      <c r="H276" s="96"/>
      <c r="I276" s="101" t="s">
        <v>27</v>
      </c>
      <c r="J276" s="104" t="s">
        <v>38</v>
      </c>
      <c r="K276" s="105"/>
      <c r="L276" s="108" t="s">
        <v>39</v>
      </c>
      <c r="M276" s="109"/>
      <c r="N276" s="109"/>
      <c r="O276" s="109"/>
      <c r="P276" s="109"/>
      <c r="Q276" s="109"/>
      <c r="R276" s="110"/>
      <c r="S276" s="111" t="s">
        <v>29</v>
      </c>
      <c r="T276" s="112"/>
      <c r="U276" s="113"/>
    </row>
    <row r="277" spans="1:32" s="33" customFormat="1" ht="17.25" customHeight="1" x14ac:dyDescent="0.45">
      <c r="A277" s="93"/>
      <c r="B277" s="94"/>
      <c r="C277" s="94"/>
      <c r="D277" s="97"/>
      <c r="E277" s="97"/>
      <c r="F277" s="97"/>
      <c r="G277" s="97"/>
      <c r="H277" s="98"/>
      <c r="I277" s="102"/>
      <c r="J277" s="106"/>
      <c r="K277" s="107"/>
      <c r="L277" s="120" t="s">
        <v>34</v>
      </c>
      <c r="M277" s="124"/>
      <c r="N277" s="124"/>
      <c r="O277" s="124"/>
      <c r="P277" s="121"/>
      <c r="Q277" s="120" t="s">
        <v>36</v>
      </c>
      <c r="R277" s="121"/>
      <c r="S277" s="114"/>
      <c r="T277" s="115"/>
      <c r="U277" s="116"/>
    </row>
    <row r="278" spans="1:32" ht="31.9" thickBot="1" x14ac:dyDescent="0.5">
      <c r="A278" s="122" t="s">
        <v>131</v>
      </c>
      <c r="B278" s="123"/>
      <c r="C278" s="123"/>
      <c r="D278" s="99"/>
      <c r="E278" s="99"/>
      <c r="F278" s="99"/>
      <c r="G278" s="99"/>
      <c r="H278" s="100"/>
      <c r="I278" s="103"/>
      <c r="J278" s="34" t="s">
        <v>40</v>
      </c>
      <c r="K278" s="35" t="s">
        <v>26</v>
      </c>
      <c r="L278" s="125" t="s">
        <v>33</v>
      </c>
      <c r="M278" s="126"/>
      <c r="N278" s="126"/>
      <c r="O278" s="37" t="s">
        <v>37</v>
      </c>
      <c r="P278" s="38" t="s">
        <v>40</v>
      </c>
      <c r="Q278" s="39" t="s">
        <v>37</v>
      </c>
      <c r="R278" s="38" t="s">
        <v>40</v>
      </c>
      <c r="S278" s="117"/>
      <c r="T278" s="118"/>
      <c r="U278" s="119"/>
    </row>
    <row r="279" spans="1:32" s="42" customFormat="1" ht="19.5" hidden="1" customHeight="1" thickBot="1" x14ac:dyDescent="0.5">
      <c r="A279" s="84"/>
      <c r="B279" s="85"/>
      <c r="C279" s="85"/>
      <c r="D279" s="85"/>
      <c r="E279" s="85"/>
      <c r="F279" s="85"/>
      <c r="G279" s="85"/>
      <c r="H279" s="86"/>
      <c r="I279" s="40"/>
      <c r="J279" s="41">
        <v>26</v>
      </c>
      <c r="K279" s="127" t="s">
        <v>97</v>
      </c>
      <c r="L279" s="128"/>
      <c r="M279" s="128"/>
      <c r="N279" s="128"/>
      <c r="O279" s="68"/>
      <c r="P279" s="68"/>
      <c r="Q279" s="41"/>
      <c r="R279" s="68"/>
      <c r="S279" s="68"/>
      <c r="T279" s="68"/>
      <c r="U279" s="69"/>
      <c r="W279" s="43"/>
      <c r="X279" s="43"/>
      <c r="AA279" s="44"/>
      <c r="AD279" s="1"/>
    </row>
    <row r="280" spans="1:32" ht="20.100000000000001" customHeight="1" x14ac:dyDescent="0.45">
      <c r="A280" s="84"/>
      <c r="B280" s="85"/>
      <c r="C280" s="85"/>
      <c r="D280" s="85"/>
      <c r="E280" s="85"/>
      <c r="F280" s="85"/>
      <c r="G280" s="85"/>
      <c r="H280" s="86"/>
      <c r="I280" s="45">
        <f>(J280*K280)+(P280*O280)+(Q280*R280)</f>
        <v>0</v>
      </c>
      <c r="J280" s="46">
        <f>J279*Y43</f>
        <v>22.88</v>
      </c>
      <c r="K280" s="7"/>
      <c r="L280" s="129"/>
      <c r="M280" s="130"/>
      <c r="N280" s="131"/>
      <c r="O280" s="66"/>
      <c r="P280" s="47">
        <v>2.75</v>
      </c>
      <c r="Q280" s="16"/>
      <c r="R280" s="47">
        <v>3.33</v>
      </c>
      <c r="S280" s="48" t="s">
        <v>3</v>
      </c>
      <c r="T280" s="49" t="s">
        <v>20</v>
      </c>
      <c r="U280" s="132" t="s">
        <v>18</v>
      </c>
    </row>
    <row r="281" spans="1:32" ht="20.100000000000001" customHeight="1" x14ac:dyDescent="0.45">
      <c r="A281" s="84"/>
      <c r="B281" s="85"/>
      <c r="C281" s="85"/>
      <c r="D281" s="85"/>
      <c r="E281" s="85"/>
      <c r="F281" s="85"/>
      <c r="G281" s="85"/>
      <c r="H281" s="86"/>
      <c r="I281" s="50">
        <f>(J281*K281)+(M281*N281)+(O281*P281)+(Q281*R281)</f>
        <v>0</v>
      </c>
      <c r="J281" s="51">
        <f>J280</f>
        <v>22.88</v>
      </c>
      <c r="K281" s="10"/>
      <c r="L281" s="134"/>
      <c r="M281" s="135"/>
      <c r="N281" s="135"/>
      <c r="O281" s="12"/>
      <c r="P281" s="52">
        <f>P280</f>
        <v>2.75</v>
      </c>
      <c r="Q281" s="17"/>
      <c r="R281" s="52">
        <f>R280</f>
        <v>3.33</v>
      </c>
      <c r="S281" s="53" t="s">
        <v>4</v>
      </c>
      <c r="T281" s="54" t="s">
        <v>21</v>
      </c>
      <c r="U281" s="133"/>
    </row>
    <row r="282" spans="1:32" ht="20.100000000000001" customHeight="1" x14ac:dyDescent="0.45">
      <c r="A282" s="84"/>
      <c r="B282" s="85"/>
      <c r="C282" s="85"/>
      <c r="D282" s="85"/>
      <c r="E282" s="85"/>
      <c r="F282" s="85"/>
      <c r="G282" s="85"/>
      <c r="H282" s="86"/>
      <c r="I282" s="50">
        <f t="shared" ref="I282:I285" si="18">(J282*K282)+(M282*N282)+(O282*P282)+(Q282*R282)</f>
        <v>0</v>
      </c>
      <c r="J282" s="51">
        <f>J280</f>
        <v>22.88</v>
      </c>
      <c r="K282" s="10"/>
      <c r="L282" s="134"/>
      <c r="M282" s="135"/>
      <c r="N282" s="136"/>
      <c r="O282" s="19"/>
      <c r="P282" s="52">
        <f>P280</f>
        <v>2.75</v>
      </c>
      <c r="Q282" s="17"/>
      <c r="R282" s="52">
        <f>R280</f>
        <v>3.33</v>
      </c>
      <c r="S282" s="53" t="s">
        <v>5</v>
      </c>
      <c r="T282" s="54" t="s">
        <v>22</v>
      </c>
      <c r="U282" s="133"/>
    </row>
    <row r="283" spans="1:32" ht="20.100000000000001" customHeight="1" x14ac:dyDescent="0.45">
      <c r="A283" s="84"/>
      <c r="B283" s="85"/>
      <c r="C283" s="85"/>
      <c r="D283" s="85"/>
      <c r="E283" s="85"/>
      <c r="F283" s="85"/>
      <c r="G283" s="85"/>
      <c r="H283" s="86"/>
      <c r="I283" s="50">
        <f t="shared" si="18"/>
        <v>0</v>
      </c>
      <c r="J283" s="51">
        <f>J280</f>
        <v>22.88</v>
      </c>
      <c r="K283" s="10"/>
      <c r="L283" s="134"/>
      <c r="M283" s="135"/>
      <c r="N283" s="136"/>
      <c r="O283" s="19"/>
      <c r="P283" s="52">
        <f>P280</f>
        <v>2.75</v>
      </c>
      <c r="Q283" s="17"/>
      <c r="R283" s="52">
        <f>R280</f>
        <v>3.33</v>
      </c>
      <c r="S283" s="53" t="s">
        <v>6</v>
      </c>
      <c r="T283" s="54" t="s">
        <v>23</v>
      </c>
      <c r="U283" s="133"/>
    </row>
    <row r="284" spans="1:32" ht="20.100000000000001" customHeight="1" x14ac:dyDescent="0.45">
      <c r="A284" s="84"/>
      <c r="B284" s="85"/>
      <c r="C284" s="85"/>
      <c r="D284" s="85"/>
      <c r="E284" s="85"/>
      <c r="F284" s="85"/>
      <c r="G284" s="85"/>
      <c r="H284" s="86"/>
      <c r="I284" s="50">
        <f t="shared" si="18"/>
        <v>0</v>
      </c>
      <c r="J284" s="51">
        <f>J280</f>
        <v>22.88</v>
      </c>
      <c r="K284" s="10"/>
      <c r="L284" s="134"/>
      <c r="M284" s="135"/>
      <c r="N284" s="136"/>
      <c r="O284" s="19"/>
      <c r="P284" s="52">
        <f>P280</f>
        <v>2.75</v>
      </c>
      <c r="Q284" s="17"/>
      <c r="R284" s="52">
        <f>R280</f>
        <v>3.33</v>
      </c>
      <c r="S284" s="53" t="s">
        <v>7</v>
      </c>
      <c r="T284" s="54" t="s">
        <v>24</v>
      </c>
      <c r="U284" s="133"/>
      <c r="Z284" s="55"/>
    </row>
    <row r="285" spans="1:32" ht="20.100000000000001" customHeight="1" x14ac:dyDescent="0.45">
      <c r="A285" s="84"/>
      <c r="B285" s="85"/>
      <c r="C285" s="85"/>
      <c r="D285" s="85"/>
      <c r="E285" s="85"/>
      <c r="F285" s="85"/>
      <c r="G285" s="85"/>
      <c r="H285" s="86"/>
      <c r="I285" s="50">
        <f t="shared" si="18"/>
        <v>0</v>
      </c>
      <c r="J285" s="51">
        <f>J280</f>
        <v>22.88</v>
      </c>
      <c r="K285" s="10"/>
      <c r="L285" s="134"/>
      <c r="M285" s="135"/>
      <c r="N285" s="135"/>
      <c r="O285" s="12"/>
      <c r="P285" s="52">
        <f>P280</f>
        <v>2.75</v>
      </c>
      <c r="Q285" s="17"/>
      <c r="R285" s="52">
        <f>R280</f>
        <v>3.33</v>
      </c>
      <c r="S285" s="53" t="s">
        <v>8</v>
      </c>
      <c r="T285" s="54" t="s">
        <v>25</v>
      </c>
      <c r="U285" s="133"/>
      <c r="AF285" s="1" t="b">
        <v>0</v>
      </c>
    </row>
    <row r="286" spans="1:32" ht="20.100000000000001" customHeight="1" x14ac:dyDescent="0.45">
      <c r="A286" s="84"/>
      <c r="B286" s="85"/>
      <c r="C286" s="85"/>
      <c r="D286" s="85"/>
      <c r="E286" s="85"/>
      <c r="F286" s="85"/>
      <c r="G286" s="85"/>
      <c r="H286" s="86"/>
      <c r="I286" s="50">
        <f>(J286*K286)+(M286*N286)+(O286*P286)+(Q286*R286)</f>
        <v>0</v>
      </c>
      <c r="J286" s="51">
        <f>J280*1.2</f>
        <v>27.456</v>
      </c>
      <c r="K286" s="10"/>
      <c r="L286" s="134"/>
      <c r="M286" s="135"/>
      <c r="N286" s="136"/>
      <c r="O286" s="19"/>
      <c r="P286" s="52">
        <f>P280*1.2</f>
        <v>3.3</v>
      </c>
      <c r="Q286" s="17"/>
      <c r="R286" s="52">
        <f>R280*1.2</f>
        <v>3.996</v>
      </c>
      <c r="S286" s="53" t="s">
        <v>14</v>
      </c>
      <c r="T286" s="54" t="s">
        <v>92</v>
      </c>
      <c r="U286" s="137" t="s">
        <v>19</v>
      </c>
    </row>
    <row r="287" spans="1:32" ht="20.100000000000001" customHeight="1" x14ac:dyDescent="0.45">
      <c r="A287" s="84"/>
      <c r="B287" s="85"/>
      <c r="C287" s="85"/>
      <c r="D287" s="85"/>
      <c r="E287" s="85"/>
      <c r="F287" s="85"/>
      <c r="G287" s="85"/>
      <c r="H287" s="86"/>
      <c r="I287" s="50">
        <f>(J287*K287)+(M287*N287)+(O287*P287)+(Q287*R287)</f>
        <v>0</v>
      </c>
      <c r="J287" s="51">
        <f>J280*1.2</f>
        <v>27.456</v>
      </c>
      <c r="K287" s="10"/>
      <c r="L287" s="134"/>
      <c r="M287" s="135"/>
      <c r="N287" s="135"/>
      <c r="O287" s="12"/>
      <c r="P287" s="52">
        <f>P280*1.2</f>
        <v>3.3</v>
      </c>
      <c r="Q287" s="17"/>
      <c r="R287" s="52">
        <f>R280*1.2</f>
        <v>3.996</v>
      </c>
      <c r="S287" s="53" t="s">
        <v>15</v>
      </c>
      <c r="T287" s="54" t="s">
        <v>93</v>
      </c>
      <c r="U287" s="137"/>
    </row>
    <row r="288" spans="1:32" ht="20.100000000000001" customHeight="1" x14ac:dyDescent="0.45">
      <c r="A288" s="84"/>
      <c r="B288" s="85"/>
      <c r="C288" s="85"/>
      <c r="D288" s="85"/>
      <c r="E288" s="85"/>
      <c r="F288" s="85"/>
      <c r="G288" s="85"/>
      <c r="H288" s="86"/>
      <c r="I288" s="50">
        <f t="shared" ref="I288:I290" si="19">(J288*K288)+(M288*N288)+(O288*P288)+(Q288*R288)</f>
        <v>0</v>
      </c>
      <c r="J288" s="51">
        <f>J280*1.2</f>
        <v>27.456</v>
      </c>
      <c r="K288" s="10"/>
      <c r="L288" s="134"/>
      <c r="M288" s="135"/>
      <c r="N288" s="135"/>
      <c r="O288" s="12"/>
      <c r="P288" s="52">
        <f>P280*1.2</f>
        <v>3.3</v>
      </c>
      <c r="Q288" s="17"/>
      <c r="R288" s="52">
        <f>R280*1.2</f>
        <v>3.996</v>
      </c>
      <c r="S288" s="53" t="s">
        <v>16</v>
      </c>
      <c r="T288" s="54" t="s">
        <v>94</v>
      </c>
      <c r="U288" s="137"/>
    </row>
    <row r="289" spans="1:32" ht="20.100000000000001" customHeight="1" x14ac:dyDescent="0.45">
      <c r="A289" s="84"/>
      <c r="B289" s="85"/>
      <c r="C289" s="85"/>
      <c r="D289" s="85"/>
      <c r="E289" s="85"/>
      <c r="F289" s="85"/>
      <c r="G289" s="85"/>
      <c r="H289" s="86"/>
      <c r="I289" s="50">
        <f t="shared" si="19"/>
        <v>0</v>
      </c>
      <c r="J289" s="51">
        <f>J280*1.2</f>
        <v>27.456</v>
      </c>
      <c r="K289" s="10"/>
      <c r="L289" s="134"/>
      <c r="M289" s="135"/>
      <c r="N289" s="135"/>
      <c r="O289" s="12"/>
      <c r="P289" s="52">
        <f>P280*1.2</f>
        <v>3.3</v>
      </c>
      <c r="Q289" s="17"/>
      <c r="R289" s="52">
        <f>R280*1.2</f>
        <v>3.996</v>
      </c>
      <c r="S289" s="53" t="s">
        <v>9</v>
      </c>
      <c r="T289" s="54" t="s">
        <v>95</v>
      </c>
      <c r="U289" s="137"/>
    </row>
    <row r="290" spans="1:32" ht="20.100000000000001" customHeight="1" thickBot="1" x14ac:dyDescent="0.5">
      <c r="A290" s="84"/>
      <c r="B290" s="85"/>
      <c r="C290" s="85"/>
      <c r="D290" s="85"/>
      <c r="E290" s="85"/>
      <c r="F290" s="85"/>
      <c r="G290" s="85"/>
      <c r="H290" s="86"/>
      <c r="I290" s="50">
        <f t="shared" si="19"/>
        <v>0</v>
      </c>
      <c r="J290" s="51">
        <f>J280*1.2</f>
        <v>27.456</v>
      </c>
      <c r="K290" s="13"/>
      <c r="L290" s="347"/>
      <c r="M290" s="348"/>
      <c r="N290" s="348"/>
      <c r="O290" s="67"/>
      <c r="P290" s="56">
        <f>P280*1.2</f>
        <v>3.3</v>
      </c>
      <c r="Q290" s="18"/>
      <c r="R290" s="56">
        <f>R280*1.2</f>
        <v>3.996</v>
      </c>
      <c r="S290" s="57" t="s">
        <v>17</v>
      </c>
      <c r="T290" s="54" t="s">
        <v>96</v>
      </c>
      <c r="U290" s="138"/>
    </row>
    <row r="291" spans="1:32" ht="20.100000000000001" customHeight="1" thickBot="1" x14ac:dyDescent="0.5">
      <c r="A291" s="84"/>
      <c r="B291" s="85"/>
      <c r="C291" s="85"/>
      <c r="D291" s="85"/>
      <c r="E291" s="85"/>
      <c r="F291" s="85"/>
      <c r="G291" s="85"/>
      <c r="H291" s="86"/>
      <c r="I291" s="58">
        <f>SUM(I280:I290)</f>
        <v>0</v>
      </c>
      <c r="J291" s="319" t="s">
        <v>43</v>
      </c>
      <c r="K291" s="320"/>
      <c r="L291" s="320"/>
      <c r="M291" s="320"/>
      <c r="N291" s="320"/>
      <c r="O291" s="320"/>
      <c r="P291" s="320"/>
      <c r="Q291" s="320"/>
      <c r="R291" s="320"/>
      <c r="S291" s="320"/>
      <c r="T291" s="320"/>
      <c r="U291" s="321"/>
    </row>
    <row r="292" spans="1:32" ht="20.100000000000001" customHeight="1" thickBot="1" x14ac:dyDescent="0.5">
      <c r="A292" s="87"/>
      <c r="B292" s="88"/>
      <c r="C292" s="88"/>
      <c r="D292" s="88"/>
      <c r="E292" s="88"/>
      <c r="F292" s="88"/>
      <c r="G292" s="88"/>
      <c r="H292" s="89"/>
      <c r="I292" s="72" t="s">
        <v>42</v>
      </c>
      <c r="J292" s="73"/>
      <c r="K292" s="74"/>
      <c r="L292" s="75"/>
      <c r="M292" s="76"/>
      <c r="N292" s="76"/>
      <c r="O292" s="77"/>
      <c r="P292" s="78" t="s">
        <v>84</v>
      </c>
      <c r="Q292" s="79"/>
      <c r="R292" s="79"/>
      <c r="S292" s="79"/>
      <c r="T292" s="79"/>
      <c r="U292" s="80"/>
    </row>
    <row r="293" spans="1:32" ht="5.25" customHeight="1" thickBot="1" x14ac:dyDescent="0.5">
      <c r="A293" s="90"/>
      <c r="B293" s="90"/>
      <c r="C293" s="90"/>
      <c r="D293" s="90"/>
      <c r="E293" s="90"/>
      <c r="F293" s="90"/>
      <c r="G293" s="90"/>
      <c r="H293" s="90"/>
      <c r="I293" s="90"/>
      <c r="J293" s="90"/>
      <c r="K293" s="90"/>
      <c r="L293" s="90"/>
      <c r="M293" s="90"/>
      <c r="N293" s="90"/>
      <c r="O293" s="90"/>
      <c r="P293" s="90"/>
      <c r="Q293" s="90"/>
      <c r="R293" s="90"/>
      <c r="S293" s="90"/>
      <c r="T293" s="90"/>
      <c r="U293" s="90"/>
    </row>
    <row r="294" spans="1:32" ht="17.25" customHeight="1" thickBot="1" x14ac:dyDescent="0.5">
      <c r="A294" s="91" t="s">
        <v>32</v>
      </c>
      <c r="B294" s="92"/>
      <c r="C294" s="92"/>
      <c r="D294" s="95" t="s">
        <v>132</v>
      </c>
      <c r="E294" s="95"/>
      <c r="F294" s="95"/>
      <c r="G294" s="95"/>
      <c r="H294" s="96"/>
      <c r="I294" s="101" t="s">
        <v>27</v>
      </c>
      <c r="J294" s="104" t="s">
        <v>38</v>
      </c>
      <c r="K294" s="105"/>
      <c r="L294" s="108" t="s">
        <v>39</v>
      </c>
      <c r="M294" s="109"/>
      <c r="N294" s="109"/>
      <c r="O294" s="109"/>
      <c r="P294" s="109"/>
      <c r="Q294" s="109"/>
      <c r="R294" s="110"/>
      <c r="S294" s="111" t="s">
        <v>29</v>
      </c>
      <c r="T294" s="112"/>
      <c r="U294" s="113"/>
    </row>
    <row r="295" spans="1:32" s="33" customFormat="1" ht="17.25" customHeight="1" x14ac:dyDescent="0.45">
      <c r="A295" s="93"/>
      <c r="B295" s="94"/>
      <c r="C295" s="94"/>
      <c r="D295" s="97"/>
      <c r="E295" s="97"/>
      <c r="F295" s="97"/>
      <c r="G295" s="97"/>
      <c r="H295" s="98"/>
      <c r="I295" s="102"/>
      <c r="J295" s="106"/>
      <c r="K295" s="107"/>
      <c r="L295" s="120" t="s">
        <v>34</v>
      </c>
      <c r="M295" s="124"/>
      <c r="N295" s="124"/>
      <c r="O295" s="124"/>
      <c r="P295" s="121"/>
      <c r="Q295" s="120" t="s">
        <v>36</v>
      </c>
      <c r="R295" s="121"/>
      <c r="S295" s="114"/>
      <c r="T295" s="115"/>
      <c r="U295" s="116"/>
    </row>
    <row r="296" spans="1:32" ht="31.9" thickBot="1" x14ac:dyDescent="0.5">
      <c r="A296" s="122" t="s">
        <v>133</v>
      </c>
      <c r="B296" s="123"/>
      <c r="C296" s="123"/>
      <c r="D296" s="99"/>
      <c r="E296" s="99"/>
      <c r="F296" s="99"/>
      <c r="G296" s="99"/>
      <c r="H296" s="100"/>
      <c r="I296" s="103"/>
      <c r="J296" s="34" t="s">
        <v>40</v>
      </c>
      <c r="K296" s="35" t="s">
        <v>26</v>
      </c>
      <c r="L296" s="125" t="s">
        <v>33</v>
      </c>
      <c r="M296" s="126"/>
      <c r="N296" s="126"/>
      <c r="O296" s="37" t="s">
        <v>37</v>
      </c>
      <c r="P296" s="38" t="s">
        <v>40</v>
      </c>
      <c r="Q296" s="39" t="s">
        <v>37</v>
      </c>
      <c r="R296" s="38" t="s">
        <v>40</v>
      </c>
      <c r="S296" s="117"/>
      <c r="T296" s="118"/>
      <c r="U296" s="119"/>
    </row>
    <row r="297" spans="1:32" s="42" customFormat="1" ht="19.5" hidden="1" customHeight="1" thickBot="1" x14ac:dyDescent="0.5">
      <c r="A297" s="84"/>
      <c r="B297" s="85"/>
      <c r="C297" s="85"/>
      <c r="D297" s="85"/>
      <c r="E297" s="85"/>
      <c r="F297" s="85"/>
      <c r="G297" s="85"/>
      <c r="H297" s="86"/>
      <c r="I297" s="40"/>
      <c r="J297" s="41">
        <v>28</v>
      </c>
      <c r="K297" s="127" t="s">
        <v>97</v>
      </c>
      <c r="L297" s="128"/>
      <c r="M297" s="128"/>
      <c r="N297" s="128"/>
      <c r="O297" s="68"/>
      <c r="P297" s="68"/>
      <c r="Q297" s="41"/>
      <c r="R297" s="68"/>
      <c r="S297" s="68"/>
      <c r="T297" s="68"/>
      <c r="U297" s="69"/>
      <c r="W297" s="43"/>
      <c r="X297" s="43"/>
      <c r="AA297" s="44"/>
      <c r="AD297" s="1"/>
    </row>
    <row r="298" spans="1:32" ht="20.100000000000001" customHeight="1" x14ac:dyDescent="0.45">
      <c r="A298" s="84"/>
      <c r="B298" s="85"/>
      <c r="C298" s="85"/>
      <c r="D298" s="85"/>
      <c r="E298" s="85"/>
      <c r="F298" s="85"/>
      <c r="G298" s="85"/>
      <c r="H298" s="86"/>
      <c r="I298" s="45">
        <f>(J298*K298)+(P298*O298)+(Q298*R298)</f>
        <v>0</v>
      </c>
      <c r="J298" s="46">
        <f>J297*Y43</f>
        <v>24.64</v>
      </c>
      <c r="K298" s="7"/>
      <c r="L298" s="129"/>
      <c r="M298" s="130"/>
      <c r="N298" s="131"/>
      <c r="O298" s="66"/>
      <c r="P298" s="47">
        <v>2.75</v>
      </c>
      <c r="Q298" s="16"/>
      <c r="R298" s="47">
        <v>3.33</v>
      </c>
      <c r="S298" s="48" t="s">
        <v>3</v>
      </c>
      <c r="T298" s="49" t="s">
        <v>20</v>
      </c>
      <c r="U298" s="132" t="s">
        <v>18</v>
      </c>
    </row>
    <row r="299" spans="1:32" ht="20.100000000000001" customHeight="1" x14ac:dyDescent="0.45">
      <c r="A299" s="84"/>
      <c r="B299" s="85"/>
      <c r="C299" s="85"/>
      <c r="D299" s="85"/>
      <c r="E299" s="85"/>
      <c r="F299" s="85"/>
      <c r="G299" s="85"/>
      <c r="H299" s="86"/>
      <c r="I299" s="50">
        <f>(J299*K299)+(M299*N299)+(O299*P299)+(Q299*R299)</f>
        <v>0</v>
      </c>
      <c r="J299" s="51">
        <f>J298</f>
        <v>24.64</v>
      </c>
      <c r="K299" s="10"/>
      <c r="L299" s="134"/>
      <c r="M299" s="135"/>
      <c r="N299" s="135"/>
      <c r="O299" s="12"/>
      <c r="P299" s="52">
        <f>P298</f>
        <v>2.75</v>
      </c>
      <c r="Q299" s="17"/>
      <c r="R299" s="52">
        <f>R298</f>
        <v>3.33</v>
      </c>
      <c r="S299" s="53" t="s">
        <v>4</v>
      </c>
      <c r="T299" s="54" t="s">
        <v>21</v>
      </c>
      <c r="U299" s="133"/>
    </row>
    <row r="300" spans="1:32" ht="20.100000000000001" customHeight="1" x14ac:dyDescent="0.45">
      <c r="A300" s="84"/>
      <c r="B300" s="85"/>
      <c r="C300" s="85"/>
      <c r="D300" s="85"/>
      <c r="E300" s="85"/>
      <c r="F300" s="85"/>
      <c r="G300" s="85"/>
      <c r="H300" s="86"/>
      <c r="I300" s="50">
        <f t="shared" ref="I300:I303" si="20">(J300*K300)+(M300*N300)+(O300*P300)+(Q300*R300)</f>
        <v>0</v>
      </c>
      <c r="J300" s="51">
        <f>J298</f>
        <v>24.64</v>
      </c>
      <c r="K300" s="10"/>
      <c r="L300" s="134"/>
      <c r="M300" s="135"/>
      <c r="N300" s="136"/>
      <c r="O300" s="19"/>
      <c r="P300" s="52">
        <f>P298</f>
        <v>2.75</v>
      </c>
      <c r="Q300" s="17"/>
      <c r="R300" s="52">
        <f>R298</f>
        <v>3.33</v>
      </c>
      <c r="S300" s="53" t="s">
        <v>5</v>
      </c>
      <c r="T300" s="54" t="s">
        <v>22</v>
      </c>
      <c r="U300" s="133"/>
    </row>
    <row r="301" spans="1:32" ht="20.100000000000001" customHeight="1" x14ac:dyDescent="0.45">
      <c r="A301" s="84"/>
      <c r="B301" s="85"/>
      <c r="C301" s="85"/>
      <c r="D301" s="85"/>
      <c r="E301" s="85"/>
      <c r="F301" s="85"/>
      <c r="G301" s="85"/>
      <c r="H301" s="86"/>
      <c r="I301" s="50">
        <f t="shared" si="20"/>
        <v>0</v>
      </c>
      <c r="J301" s="51">
        <f>J298</f>
        <v>24.64</v>
      </c>
      <c r="K301" s="10"/>
      <c r="L301" s="134"/>
      <c r="M301" s="135"/>
      <c r="N301" s="136"/>
      <c r="O301" s="19"/>
      <c r="P301" s="52">
        <f>P298</f>
        <v>2.75</v>
      </c>
      <c r="Q301" s="17"/>
      <c r="R301" s="52">
        <f>R298</f>
        <v>3.33</v>
      </c>
      <c r="S301" s="53" t="s">
        <v>6</v>
      </c>
      <c r="T301" s="54" t="s">
        <v>23</v>
      </c>
      <c r="U301" s="133"/>
    </row>
    <row r="302" spans="1:32" ht="20.100000000000001" customHeight="1" x14ac:dyDescent="0.45">
      <c r="A302" s="84"/>
      <c r="B302" s="85"/>
      <c r="C302" s="85"/>
      <c r="D302" s="85"/>
      <c r="E302" s="85"/>
      <c r="F302" s="85"/>
      <c r="G302" s="85"/>
      <c r="H302" s="86"/>
      <c r="I302" s="50">
        <f t="shared" si="20"/>
        <v>0</v>
      </c>
      <c r="J302" s="51">
        <f>J298</f>
        <v>24.64</v>
      </c>
      <c r="K302" s="10"/>
      <c r="L302" s="134"/>
      <c r="M302" s="135"/>
      <c r="N302" s="136"/>
      <c r="O302" s="19"/>
      <c r="P302" s="52">
        <f>P298</f>
        <v>2.75</v>
      </c>
      <c r="Q302" s="17"/>
      <c r="R302" s="52">
        <f>R298</f>
        <v>3.33</v>
      </c>
      <c r="S302" s="53" t="s">
        <v>7</v>
      </c>
      <c r="T302" s="54" t="s">
        <v>24</v>
      </c>
      <c r="U302" s="133"/>
      <c r="Z302" s="55"/>
    </row>
    <row r="303" spans="1:32" ht="20.100000000000001" customHeight="1" x14ac:dyDescent="0.45">
      <c r="A303" s="84"/>
      <c r="B303" s="85"/>
      <c r="C303" s="85"/>
      <c r="D303" s="85"/>
      <c r="E303" s="85"/>
      <c r="F303" s="85"/>
      <c r="G303" s="85"/>
      <c r="H303" s="86"/>
      <c r="I303" s="50">
        <f t="shared" si="20"/>
        <v>0</v>
      </c>
      <c r="J303" s="51">
        <f>J298</f>
        <v>24.64</v>
      </c>
      <c r="K303" s="10"/>
      <c r="L303" s="134"/>
      <c r="M303" s="135"/>
      <c r="N303" s="135"/>
      <c r="O303" s="12"/>
      <c r="P303" s="52">
        <f>P298</f>
        <v>2.75</v>
      </c>
      <c r="Q303" s="17"/>
      <c r="R303" s="52">
        <f>R298</f>
        <v>3.33</v>
      </c>
      <c r="S303" s="53" t="s">
        <v>8</v>
      </c>
      <c r="T303" s="54" t="s">
        <v>25</v>
      </c>
      <c r="U303" s="133"/>
      <c r="AF303" s="1" t="b">
        <v>0</v>
      </c>
    </row>
    <row r="304" spans="1:32" ht="20.100000000000001" customHeight="1" x14ac:dyDescent="0.45">
      <c r="A304" s="84"/>
      <c r="B304" s="85"/>
      <c r="C304" s="85"/>
      <c r="D304" s="85"/>
      <c r="E304" s="85"/>
      <c r="F304" s="85"/>
      <c r="G304" s="85"/>
      <c r="H304" s="86"/>
      <c r="I304" s="50">
        <f>(J304*K304)+(M304*N304)+(O304*P304)+(Q304*R304)</f>
        <v>0</v>
      </c>
      <c r="J304" s="51">
        <f>J298*1.2</f>
        <v>29.567999999999998</v>
      </c>
      <c r="K304" s="10"/>
      <c r="L304" s="134"/>
      <c r="M304" s="135"/>
      <c r="N304" s="136"/>
      <c r="O304" s="19"/>
      <c r="P304" s="52">
        <f>P298*1.2</f>
        <v>3.3</v>
      </c>
      <c r="Q304" s="17"/>
      <c r="R304" s="52">
        <f>R298*1.2</f>
        <v>3.996</v>
      </c>
      <c r="S304" s="53" t="s">
        <v>14</v>
      </c>
      <c r="T304" s="54" t="s">
        <v>92</v>
      </c>
      <c r="U304" s="137" t="s">
        <v>19</v>
      </c>
    </row>
    <row r="305" spans="1:27" ht="20.100000000000001" customHeight="1" x14ac:dyDescent="0.45">
      <c r="A305" s="84"/>
      <c r="B305" s="85"/>
      <c r="C305" s="85"/>
      <c r="D305" s="85"/>
      <c r="E305" s="85"/>
      <c r="F305" s="85"/>
      <c r="G305" s="85"/>
      <c r="H305" s="86"/>
      <c r="I305" s="50">
        <f>(J305*K305)+(M305*N305)+(O305*P305)+(Q305*R305)</f>
        <v>0</v>
      </c>
      <c r="J305" s="51">
        <f>J298*1.2</f>
        <v>29.567999999999998</v>
      </c>
      <c r="K305" s="10"/>
      <c r="L305" s="134"/>
      <c r="M305" s="135"/>
      <c r="N305" s="135"/>
      <c r="O305" s="12"/>
      <c r="P305" s="52">
        <f>P298*1.2</f>
        <v>3.3</v>
      </c>
      <c r="Q305" s="17"/>
      <c r="R305" s="52">
        <f>R298*1.2</f>
        <v>3.996</v>
      </c>
      <c r="S305" s="53" t="s">
        <v>15</v>
      </c>
      <c r="T305" s="54" t="s">
        <v>93</v>
      </c>
      <c r="U305" s="137"/>
    </row>
    <row r="306" spans="1:27" ht="20.100000000000001" customHeight="1" x14ac:dyDescent="0.45">
      <c r="A306" s="84"/>
      <c r="B306" s="85"/>
      <c r="C306" s="85"/>
      <c r="D306" s="85"/>
      <c r="E306" s="85"/>
      <c r="F306" s="85"/>
      <c r="G306" s="85"/>
      <c r="H306" s="86"/>
      <c r="I306" s="50">
        <f t="shared" ref="I306:I308" si="21">(J306*K306)+(M306*N306)+(O306*P306)+(Q306*R306)</f>
        <v>0</v>
      </c>
      <c r="J306" s="51">
        <f>J298*1.2</f>
        <v>29.567999999999998</v>
      </c>
      <c r="K306" s="10"/>
      <c r="L306" s="134"/>
      <c r="M306" s="135"/>
      <c r="N306" s="135"/>
      <c r="O306" s="12"/>
      <c r="P306" s="52">
        <f>P298*1.2</f>
        <v>3.3</v>
      </c>
      <c r="Q306" s="17"/>
      <c r="R306" s="52">
        <f>R298*1.2</f>
        <v>3.996</v>
      </c>
      <c r="S306" s="53" t="s">
        <v>16</v>
      </c>
      <c r="T306" s="54" t="s">
        <v>94</v>
      </c>
      <c r="U306" s="137"/>
    </row>
    <row r="307" spans="1:27" ht="20.100000000000001" customHeight="1" x14ac:dyDescent="0.45">
      <c r="A307" s="84"/>
      <c r="B307" s="85"/>
      <c r="C307" s="85"/>
      <c r="D307" s="85"/>
      <c r="E307" s="85"/>
      <c r="F307" s="85"/>
      <c r="G307" s="85"/>
      <c r="H307" s="86"/>
      <c r="I307" s="50">
        <f t="shared" si="21"/>
        <v>0</v>
      </c>
      <c r="J307" s="51">
        <f>J298*1.2</f>
        <v>29.567999999999998</v>
      </c>
      <c r="K307" s="10"/>
      <c r="L307" s="134"/>
      <c r="M307" s="135"/>
      <c r="N307" s="135"/>
      <c r="O307" s="12"/>
      <c r="P307" s="52">
        <f>P298*1.2</f>
        <v>3.3</v>
      </c>
      <c r="Q307" s="17"/>
      <c r="R307" s="52">
        <f>R298*1.2</f>
        <v>3.996</v>
      </c>
      <c r="S307" s="53" t="s">
        <v>9</v>
      </c>
      <c r="T307" s="54" t="s">
        <v>95</v>
      </c>
      <c r="U307" s="137"/>
    </row>
    <row r="308" spans="1:27" ht="20.100000000000001" customHeight="1" thickBot="1" x14ac:dyDescent="0.5">
      <c r="A308" s="84"/>
      <c r="B308" s="85"/>
      <c r="C308" s="85"/>
      <c r="D308" s="85"/>
      <c r="E308" s="85"/>
      <c r="F308" s="85"/>
      <c r="G308" s="85"/>
      <c r="H308" s="86"/>
      <c r="I308" s="50">
        <f t="shared" si="21"/>
        <v>0</v>
      </c>
      <c r="J308" s="51">
        <f>J298*1.2</f>
        <v>29.567999999999998</v>
      </c>
      <c r="K308" s="13"/>
      <c r="L308" s="347"/>
      <c r="M308" s="348"/>
      <c r="N308" s="348"/>
      <c r="O308" s="67"/>
      <c r="P308" s="56">
        <f>P298*1.2</f>
        <v>3.3</v>
      </c>
      <c r="Q308" s="18"/>
      <c r="R308" s="56">
        <f>R298*1.2</f>
        <v>3.996</v>
      </c>
      <c r="S308" s="57" t="s">
        <v>17</v>
      </c>
      <c r="T308" s="54" t="s">
        <v>96</v>
      </c>
      <c r="U308" s="138"/>
    </row>
    <row r="309" spans="1:27" ht="20.100000000000001" customHeight="1" thickBot="1" x14ac:dyDescent="0.5">
      <c r="A309" s="84"/>
      <c r="B309" s="85"/>
      <c r="C309" s="85"/>
      <c r="D309" s="85"/>
      <c r="E309" s="85"/>
      <c r="F309" s="85"/>
      <c r="G309" s="85"/>
      <c r="H309" s="86"/>
      <c r="I309" s="58">
        <f>SUM(I298:I308)</f>
        <v>0</v>
      </c>
      <c r="J309" s="319" t="s">
        <v>43</v>
      </c>
      <c r="K309" s="320"/>
      <c r="L309" s="320"/>
      <c r="M309" s="320"/>
      <c r="N309" s="320"/>
      <c r="O309" s="320"/>
      <c r="P309" s="320"/>
      <c r="Q309" s="320"/>
      <c r="R309" s="320"/>
      <c r="S309" s="320"/>
      <c r="T309" s="320"/>
      <c r="U309" s="321"/>
    </row>
    <row r="310" spans="1:27" ht="20.100000000000001" customHeight="1" thickBot="1" x14ac:dyDescent="0.5">
      <c r="A310" s="87"/>
      <c r="B310" s="88"/>
      <c r="C310" s="88"/>
      <c r="D310" s="88"/>
      <c r="E310" s="88"/>
      <c r="F310" s="88"/>
      <c r="G310" s="88"/>
      <c r="H310" s="89"/>
      <c r="I310" s="72" t="s">
        <v>42</v>
      </c>
      <c r="J310" s="73"/>
      <c r="K310" s="74"/>
      <c r="L310" s="75"/>
      <c r="M310" s="76"/>
      <c r="N310" s="76"/>
      <c r="O310" s="77"/>
      <c r="P310" s="78" t="s">
        <v>84</v>
      </c>
      <c r="Q310" s="79"/>
      <c r="R310" s="79"/>
      <c r="S310" s="79"/>
      <c r="T310" s="79"/>
      <c r="U310" s="80"/>
    </row>
    <row r="311" spans="1:27" ht="409.5" customHeight="1" x14ac:dyDescent="0.45">
      <c r="A311" s="169"/>
      <c r="B311" s="169"/>
      <c r="C311" s="169"/>
      <c r="D311" s="169"/>
      <c r="E311" s="169"/>
      <c r="F311" s="169"/>
      <c r="G311" s="169"/>
      <c r="H311" s="169"/>
      <c r="I311" s="169"/>
      <c r="J311" s="169"/>
      <c r="K311" s="169"/>
      <c r="L311" s="169"/>
      <c r="M311" s="169"/>
      <c r="N311" s="169"/>
      <c r="O311" s="169"/>
      <c r="P311" s="169"/>
      <c r="Q311" s="169"/>
      <c r="R311" s="169"/>
      <c r="S311" s="169"/>
      <c r="T311" s="169"/>
      <c r="U311" s="169"/>
    </row>
    <row r="312" spans="1:27" ht="409.5" customHeight="1" x14ac:dyDescent="0.45">
      <c r="A312" s="71"/>
      <c r="B312" s="71"/>
      <c r="C312" s="71"/>
      <c r="D312" s="71"/>
      <c r="E312" s="71"/>
      <c r="F312" s="71"/>
      <c r="G312" s="71"/>
      <c r="H312" s="71"/>
      <c r="I312" s="71"/>
      <c r="J312" s="71"/>
      <c r="K312" s="71"/>
      <c r="L312" s="71"/>
      <c r="M312" s="71"/>
      <c r="N312" s="71"/>
      <c r="O312" s="71"/>
      <c r="P312" s="71"/>
      <c r="Q312" s="71"/>
      <c r="R312" s="71"/>
      <c r="S312" s="71"/>
      <c r="T312" s="71"/>
      <c r="U312" s="71"/>
    </row>
    <row r="313" spans="1:27" ht="151.5" customHeight="1" x14ac:dyDescent="0.45">
      <c r="A313" s="71"/>
      <c r="B313" s="71"/>
      <c r="C313" s="71"/>
      <c r="D313" s="71"/>
      <c r="E313" s="71"/>
      <c r="F313" s="71"/>
      <c r="G313" s="71"/>
      <c r="H313" s="71"/>
      <c r="I313" s="71"/>
      <c r="J313" s="71"/>
      <c r="K313" s="71"/>
      <c r="L313" s="71"/>
      <c r="M313" s="71"/>
      <c r="N313" s="71"/>
      <c r="O313" s="71"/>
      <c r="P313" s="71"/>
      <c r="Q313" s="71"/>
      <c r="R313" s="71"/>
      <c r="S313" s="71"/>
      <c r="T313" s="71"/>
      <c r="U313" s="71"/>
    </row>
    <row r="314" spans="1:27" ht="20.25" customHeight="1" x14ac:dyDescent="0.45">
      <c r="A314" s="335" t="s">
        <v>47</v>
      </c>
      <c r="B314" s="335"/>
      <c r="C314" s="335"/>
      <c r="D314" s="335"/>
      <c r="E314" s="335"/>
      <c r="F314" s="335"/>
      <c r="G314" s="335"/>
      <c r="H314" s="335"/>
      <c r="I314" s="335"/>
      <c r="J314" s="335"/>
      <c r="K314" s="335"/>
      <c r="L314" s="335"/>
      <c r="M314" s="335"/>
      <c r="N314" s="335"/>
      <c r="O314" s="335"/>
      <c r="P314" s="335"/>
      <c r="Q314" s="335"/>
      <c r="R314" s="335"/>
      <c r="S314" s="335"/>
      <c r="T314" s="335"/>
      <c r="U314" s="335"/>
      <c r="W314" s="2"/>
      <c r="X314" s="2"/>
      <c r="AA314" s="3"/>
    </row>
    <row r="315" spans="1:27" ht="20.25" customHeight="1" x14ac:dyDescent="0.45">
      <c r="A315" s="335" t="s">
        <v>87</v>
      </c>
      <c r="B315" s="335"/>
      <c r="C315" s="335"/>
      <c r="D315" s="335"/>
      <c r="E315" s="335"/>
      <c r="F315" s="335"/>
      <c r="G315" s="335"/>
      <c r="H315" s="335"/>
      <c r="I315" s="335"/>
      <c r="J315" s="335"/>
      <c r="K315" s="335"/>
      <c r="L315" s="335"/>
      <c r="M315" s="335"/>
      <c r="N315" s="335"/>
      <c r="O315" s="335"/>
      <c r="P315" s="335"/>
      <c r="Q315" s="335"/>
      <c r="R315" s="335"/>
      <c r="S315" s="335"/>
      <c r="T315" s="335"/>
      <c r="U315" s="335"/>
      <c r="W315" s="2"/>
      <c r="X315" s="2"/>
      <c r="AA315" s="3"/>
    </row>
    <row r="316" spans="1:27" ht="20.100000000000001" customHeight="1" x14ac:dyDescent="0.45">
      <c r="B316" s="1"/>
      <c r="C316" s="1"/>
      <c r="D316" s="1"/>
      <c r="E316" s="1"/>
      <c r="L316" s="1"/>
      <c r="N316" s="1"/>
      <c r="P316" s="1"/>
      <c r="R316" s="1"/>
    </row>
    <row r="317" spans="1:27" ht="20.100000000000001" customHeight="1" x14ac:dyDescent="0.45">
      <c r="B317" s="1"/>
      <c r="C317" s="1"/>
      <c r="D317" s="1"/>
      <c r="E317" s="1"/>
      <c r="L317" s="1"/>
      <c r="N317" s="1"/>
      <c r="P317" s="1"/>
      <c r="R317" s="1"/>
    </row>
    <row r="318" spans="1:27" ht="20.100000000000001" customHeight="1" x14ac:dyDescent="0.45">
      <c r="B318" s="1"/>
      <c r="C318" s="1"/>
      <c r="D318" s="1"/>
      <c r="E318" s="1"/>
      <c r="L318" s="1"/>
      <c r="N318" s="1"/>
      <c r="P318" s="1"/>
      <c r="R318" s="1"/>
    </row>
    <row r="319" spans="1:27" ht="20.100000000000001" customHeight="1" x14ac:dyDescent="0.45">
      <c r="B319" s="1"/>
      <c r="C319" s="1"/>
      <c r="D319" s="1"/>
      <c r="E319" s="1"/>
      <c r="L319" s="1"/>
      <c r="N319" s="1"/>
      <c r="P319" s="1"/>
      <c r="R319" s="1"/>
    </row>
    <row r="320" spans="1:27" ht="20.100000000000001" customHeight="1" x14ac:dyDescent="0.45">
      <c r="B320" s="1"/>
      <c r="C320" s="1"/>
      <c r="D320" s="1"/>
      <c r="E320" s="1"/>
      <c r="L320" s="1"/>
      <c r="N320" s="1"/>
      <c r="P320" s="1"/>
      <c r="R320" s="1"/>
    </row>
    <row r="321" spans="8:17" s="1" customFormat="1" ht="20.100000000000001" customHeight="1" x14ac:dyDescent="0.45">
      <c r="H321" s="3"/>
      <c r="J321" s="59"/>
      <c r="K321" s="59"/>
      <c r="M321" s="59"/>
      <c r="O321" s="59"/>
      <c r="Q321" s="59"/>
    </row>
    <row r="322" spans="8:17" s="1" customFormat="1" ht="20.100000000000001" customHeight="1" x14ac:dyDescent="0.45">
      <c r="H322" s="3"/>
      <c r="J322" s="59"/>
      <c r="K322" s="59"/>
      <c r="M322" s="59"/>
      <c r="O322" s="59"/>
      <c r="Q322" s="59"/>
    </row>
    <row r="323" spans="8:17" s="1" customFormat="1" ht="20.100000000000001" customHeight="1" x14ac:dyDescent="0.45">
      <c r="H323" s="3"/>
      <c r="J323" s="59"/>
      <c r="K323" s="59"/>
      <c r="M323" s="59"/>
      <c r="O323" s="59"/>
      <c r="Q323" s="59"/>
    </row>
    <row r="324" spans="8:17" s="1" customFormat="1" ht="20.100000000000001" customHeight="1" x14ac:dyDescent="0.45">
      <c r="H324" s="3"/>
      <c r="J324" s="59"/>
      <c r="K324" s="59"/>
      <c r="M324" s="59"/>
      <c r="O324" s="59"/>
      <c r="Q324" s="59"/>
    </row>
    <row r="325" spans="8:17" s="1" customFormat="1" ht="20.100000000000001" customHeight="1" x14ac:dyDescent="0.45">
      <c r="H325" s="3"/>
      <c r="J325" s="59"/>
      <c r="K325" s="59"/>
      <c r="M325" s="59"/>
      <c r="O325" s="59"/>
      <c r="Q325" s="59"/>
    </row>
    <row r="326" spans="8:17" s="1" customFormat="1" ht="20.100000000000001" customHeight="1" x14ac:dyDescent="0.45">
      <c r="H326" s="3"/>
      <c r="J326" s="59"/>
      <c r="K326" s="59"/>
      <c r="M326" s="59"/>
      <c r="O326" s="59"/>
      <c r="Q326" s="59"/>
    </row>
    <row r="327" spans="8:17" s="1" customFormat="1" ht="20.100000000000001" customHeight="1" x14ac:dyDescent="0.45">
      <c r="H327" s="3"/>
      <c r="J327" s="59"/>
      <c r="K327" s="59"/>
      <c r="M327" s="59"/>
      <c r="O327" s="59"/>
      <c r="Q327" s="59"/>
    </row>
    <row r="328" spans="8:17" s="1" customFormat="1" ht="20.100000000000001" customHeight="1" x14ac:dyDescent="0.45">
      <c r="H328" s="3"/>
      <c r="J328" s="59"/>
      <c r="K328" s="59"/>
      <c r="M328" s="59"/>
      <c r="O328" s="59"/>
      <c r="Q328" s="59"/>
    </row>
    <row r="329" spans="8:17" s="1" customFormat="1" ht="20.100000000000001" customHeight="1" x14ac:dyDescent="0.45">
      <c r="H329" s="3"/>
      <c r="J329" s="59"/>
      <c r="K329" s="59"/>
      <c r="M329" s="59"/>
      <c r="O329" s="59"/>
      <c r="Q329" s="59"/>
    </row>
    <row r="330" spans="8:17" s="1" customFormat="1" ht="20.100000000000001" customHeight="1" x14ac:dyDescent="0.45">
      <c r="H330" s="3"/>
      <c r="J330" s="59"/>
      <c r="K330" s="59"/>
      <c r="M330" s="59"/>
      <c r="O330" s="59"/>
      <c r="Q330" s="59"/>
    </row>
    <row r="331" spans="8:17" s="1" customFormat="1" ht="20.100000000000001" customHeight="1" x14ac:dyDescent="0.45">
      <c r="H331" s="3"/>
      <c r="J331" s="59"/>
      <c r="K331" s="59"/>
      <c r="M331" s="59"/>
      <c r="O331" s="59"/>
      <c r="Q331" s="59"/>
    </row>
    <row r="332" spans="8:17" s="1" customFormat="1" ht="20.100000000000001" customHeight="1" x14ac:dyDescent="0.45">
      <c r="H332" s="3"/>
      <c r="J332" s="59"/>
      <c r="K332" s="59"/>
      <c r="M332" s="59"/>
      <c r="O332" s="59"/>
      <c r="Q332" s="59"/>
    </row>
    <row r="333" spans="8:17" s="1" customFormat="1" ht="20.100000000000001" customHeight="1" x14ac:dyDescent="0.45">
      <c r="H333" s="3"/>
      <c r="J333" s="59"/>
      <c r="K333" s="59"/>
      <c r="M333" s="59"/>
      <c r="O333" s="59"/>
      <c r="Q333" s="59"/>
    </row>
    <row r="334" spans="8:17" s="1" customFormat="1" ht="20.100000000000001" customHeight="1" x14ac:dyDescent="0.45">
      <c r="H334" s="3"/>
      <c r="J334" s="59"/>
      <c r="K334" s="59"/>
      <c r="M334" s="59"/>
      <c r="O334" s="59"/>
      <c r="Q334" s="59"/>
    </row>
    <row r="335" spans="8:17" s="1" customFormat="1" ht="20.100000000000001" customHeight="1" x14ac:dyDescent="0.45">
      <c r="H335" s="3"/>
      <c r="J335" s="59"/>
      <c r="K335" s="59"/>
      <c r="M335" s="59"/>
      <c r="O335" s="59"/>
      <c r="Q335" s="59"/>
    </row>
    <row r="336" spans="8:17" s="1" customFormat="1" ht="20.100000000000001" customHeight="1" x14ac:dyDescent="0.45">
      <c r="H336" s="3"/>
      <c r="J336" s="59"/>
      <c r="K336" s="59"/>
      <c r="M336" s="59"/>
      <c r="O336" s="59"/>
      <c r="Q336" s="59"/>
    </row>
    <row r="337" spans="8:17" s="1" customFormat="1" ht="20.100000000000001" customHeight="1" x14ac:dyDescent="0.45">
      <c r="H337" s="3"/>
      <c r="J337" s="59"/>
      <c r="K337" s="59"/>
      <c r="M337" s="59"/>
      <c r="O337" s="59"/>
      <c r="Q337" s="59"/>
    </row>
    <row r="338" spans="8:17" s="1" customFormat="1" ht="20.100000000000001" customHeight="1" x14ac:dyDescent="0.45">
      <c r="H338" s="3"/>
      <c r="J338" s="59"/>
      <c r="K338" s="59"/>
      <c r="M338" s="59"/>
      <c r="O338" s="59"/>
      <c r="Q338" s="59"/>
    </row>
    <row r="339" spans="8:17" s="1" customFormat="1" ht="20.100000000000001" customHeight="1" x14ac:dyDescent="0.45">
      <c r="H339" s="3"/>
      <c r="J339" s="59"/>
      <c r="K339" s="59"/>
      <c r="M339" s="59"/>
      <c r="O339" s="59"/>
      <c r="Q339" s="59"/>
    </row>
    <row r="340" spans="8:17" s="1" customFormat="1" ht="20.100000000000001" customHeight="1" x14ac:dyDescent="0.45">
      <c r="H340" s="3"/>
      <c r="J340" s="59"/>
      <c r="K340" s="59"/>
      <c r="M340" s="59"/>
      <c r="O340" s="59"/>
      <c r="Q340" s="59"/>
    </row>
    <row r="341" spans="8:17" s="1" customFormat="1" ht="20.100000000000001" customHeight="1" x14ac:dyDescent="0.45">
      <c r="H341" s="3"/>
      <c r="J341" s="59"/>
      <c r="K341" s="59"/>
      <c r="M341" s="59"/>
      <c r="O341" s="59"/>
      <c r="Q341" s="59"/>
    </row>
    <row r="342" spans="8:17" s="1" customFormat="1" ht="20.100000000000001" customHeight="1" x14ac:dyDescent="0.45">
      <c r="H342" s="3"/>
      <c r="J342" s="59"/>
      <c r="K342" s="59"/>
      <c r="M342" s="59"/>
      <c r="O342" s="59"/>
      <c r="Q342" s="59"/>
    </row>
    <row r="343" spans="8:17" s="1" customFormat="1" ht="20.100000000000001" customHeight="1" x14ac:dyDescent="0.45">
      <c r="H343" s="3"/>
      <c r="J343" s="59"/>
      <c r="K343" s="59"/>
      <c r="M343" s="59"/>
      <c r="O343" s="59"/>
      <c r="Q343" s="59"/>
    </row>
    <row r="344" spans="8:17" s="1" customFormat="1" ht="20.100000000000001" customHeight="1" x14ac:dyDescent="0.45">
      <c r="H344" s="3"/>
      <c r="J344" s="59"/>
      <c r="K344" s="59"/>
      <c r="M344" s="59"/>
      <c r="O344" s="59"/>
      <c r="Q344" s="59"/>
    </row>
    <row r="345" spans="8:17" s="1" customFormat="1" ht="20.100000000000001" customHeight="1" x14ac:dyDescent="0.45">
      <c r="H345" s="3"/>
      <c r="J345" s="59"/>
      <c r="K345" s="59"/>
      <c r="M345" s="59"/>
      <c r="O345" s="59"/>
      <c r="Q345" s="59"/>
    </row>
    <row r="346" spans="8:17" s="1" customFormat="1" ht="20.100000000000001" customHeight="1" x14ac:dyDescent="0.45">
      <c r="H346" s="3"/>
      <c r="J346" s="59"/>
      <c r="K346" s="59"/>
      <c r="M346" s="59"/>
      <c r="O346" s="59"/>
      <c r="Q346" s="59"/>
    </row>
    <row r="347" spans="8:17" s="1" customFormat="1" ht="20.100000000000001" customHeight="1" x14ac:dyDescent="0.45">
      <c r="H347" s="3"/>
      <c r="J347" s="59"/>
      <c r="K347" s="59"/>
      <c r="M347" s="59"/>
      <c r="O347" s="59"/>
      <c r="Q347" s="59"/>
    </row>
    <row r="348" spans="8:17" s="1" customFormat="1" ht="20.100000000000001" customHeight="1" x14ac:dyDescent="0.45">
      <c r="H348" s="3"/>
      <c r="J348" s="59"/>
      <c r="K348" s="59"/>
      <c r="M348" s="59"/>
      <c r="O348" s="59"/>
      <c r="Q348" s="59"/>
    </row>
    <row r="349" spans="8:17" s="1" customFormat="1" ht="20.100000000000001" customHeight="1" x14ac:dyDescent="0.45">
      <c r="H349" s="3"/>
      <c r="J349" s="59"/>
      <c r="K349" s="59"/>
      <c r="M349" s="59"/>
      <c r="O349" s="59"/>
      <c r="Q349" s="59"/>
    </row>
    <row r="350" spans="8:17" s="1" customFormat="1" ht="20.100000000000001" customHeight="1" x14ac:dyDescent="0.45">
      <c r="H350" s="3"/>
      <c r="J350" s="59"/>
      <c r="K350" s="59"/>
      <c r="M350" s="59"/>
      <c r="O350" s="59"/>
      <c r="Q350" s="59"/>
    </row>
    <row r="351" spans="8:17" s="1" customFormat="1" ht="20.100000000000001" customHeight="1" x14ac:dyDescent="0.45">
      <c r="H351" s="3"/>
      <c r="J351" s="59"/>
      <c r="K351" s="59"/>
      <c r="M351" s="59"/>
      <c r="O351" s="59"/>
      <c r="Q351" s="59"/>
    </row>
    <row r="352" spans="8:17" s="1" customFormat="1" ht="20.100000000000001" customHeight="1" x14ac:dyDescent="0.45">
      <c r="H352" s="3"/>
      <c r="J352" s="59"/>
      <c r="K352" s="59"/>
      <c r="M352" s="59"/>
      <c r="O352" s="59"/>
      <c r="Q352" s="59"/>
    </row>
    <row r="353" spans="8:17" s="1" customFormat="1" ht="20.100000000000001" customHeight="1" x14ac:dyDescent="0.45">
      <c r="H353" s="3"/>
      <c r="J353" s="59"/>
      <c r="K353" s="59"/>
      <c r="M353" s="59"/>
      <c r="O353" s="59"/>
      <c r="Q353" s="59"/>
    </row>
    <row r="354" spans="8:17" s="1" customFormat="1" ht="20.100000000000001" customHeight="1" x14ac:dyDescent="0.45">
      <c r="H354" s="3"/>
      <c r="J354" s="59"/>
      <c r="K354" s="59"/>
      <c r="M354" s="59"/>
      <c r="O354" s="59"/>
      <c r="Q354" s="59"/>
    </row>
    <row r="355" spans="8:17" s="1" customFormat="1" ht="20.100000000000001" customHeight="1" x14ac:dyDescent="0.45">
      <c r="H355" s="3"/>
      <c r="J355" s="59"/>
      <c r="K355" s="59"/>
      <c r="M355" s="59"/>
      <c r="O355" s="59"/>
      <c r="Q355" s="59"/>
    </row>
    <row r="356" spans="8:17" s="1" customFormat="1" ht="20.100000000000001" customHeight="1" x14ac:dyDescent="0.45">
      <c r="H356" s="3"/>
      <c r="J356" s="59"/>
      <c r="K356" s="59"/>
      <c r="M356" s="59"/>
      <c r="O356" s="59"/>
      <c r="Q356" s="59"/>
    </row>
    <row r="357" spans="8:17" s="1" customFormat="1" ht="20.100000000000001" customHeight="1" x14ac:dyDescent="0.45">
      <c r="H357" s="3"/>
      <c r="J357" s="59"/>
      <c r="K357" s="59"/>
      <c r="M357" s="59"/>
      <c r="O357" s="59"/>
      <c r="Q357" s="59"/>
    </row>
    <row r="358" spans="8:17" s="1" customFormat="1" ht="20.100000000000001" customHeight="1" x14ac:dyDescent="0.45">
      <c r="H358" s="3"/>
      <c r="J358" s="59"/>
      <c r="K358" s="59"/>
      <c r="M358" s="59"/>
      <c r="O358" s="59"/>
      <c r="Q358" s="59"/>
    </row>
    <row r="359" spans="8:17" s="1" customFormat="1" ht="20.100000000000001" customHeight="1" x14ac:dyDescent="0.45">
      <c r="H359" s="3"/>
      <c r="J359" s="59"/>
      <c r="K359" s="59"/>
      <c r="M359" s="59"/>
      <c r="O359" s="59"/>
      <c r="Q359" s="59"/>
    </row>
    <row r="360" spans="8:17" s="1" customFormat="1" ht="20.100000000000001" customHeight="1" x14ac:dyDescent="0.45">
      <c r="H360" s="3"/>
      <c r="J360" s="59"/>
      <c r="K360" s="59"/>
      <c r="M360" s="59"/>
      <c r="O360" s="59"/>
      <c r="Q360" s="59"/>
    </row>
    <row r="361" spans="8:17" s="1" customFormat="1" ht="20.100000000000001" customHeight="1" x14ac:dyDescent="0.45">
      <c r="H361" s="3"/>
      <c r="J361" s="59"/>
      <c r="K361" s="59"/>
      <c r="M361" s="59"/>
      <c r="O361" s="59"/>
      <c r="Q361" s="59"/>
    </row>
    <row r="362" spans="8:17" s="1" customFormat="1" ht="20.100000000000001" customHeight="1" x14ac:dyDescent="0.45">
      <c r="H362" s="3"/>
      <c r="J362" s="59"/>
      <c r="K362" s="59"/>
      <c r="M362" s="59"/>
      <c r="O362" s="59"/>
      <c r="Q362" s="59"/>
    </row>
    <row r="363" spans="8:17" s="1" customFormat="1" ht="20.100000000000001" customHeight="1" x14ac:dyDescent="0.45">
      <c r="H363" s="3"/>
      <c r="J363" s="59"/>
      <c r="K363" s="59"/>
      <c r="M363" s="59"/>
      <c r="O363" s="59"/>
      <c r="Q363" s="59"/>
    </row>
    <row r="364" spans="8:17" s="1" customFormat="1" ht="20.100000000000001" customHeight="1" x14ac:dyDescent="0.45">
      <c r="H364" s="3"/>
      <c r="J364" s="59"/>
      <c r="K364" s="59"/>
      <c r="M364" s="59"/>
      <c r="O364" s="59"/>
      <c r="Q364" s="59"/>
    </row>
    <row r="365" spans="8:17" s="1" customFormat="1" ht="20.100000000000001" customHeight="1" x14ac:dyDescent="0.45">
      <c r="H365" s="3"/>
      <c r="J365" s="59"/>
      <c r="K365" s="59"/>
      <c r="M365" s="59"/>
      <c r="O365" s="59"/>
      <c r="Q365" s="59"/>
    </row>
    <row r="366" spans="8:17" s="1" customFormat="1" ht="20.100000000000001" customHeight="1" x14ac:dyDescent="0.45">
      <c r="H366" s="3"/>
      <c r="J366" s="59"/>
      <c r="K366" s="59"/>
      <c r="M366" s="59"/>
      <c r="O366" s="59"/>
      <c r="Q366" s="59"/>
    </row>
    <row r="367" spans="8:17" s="1" customFormat="1" ht="20.100000000000001" customHeight="1" x14ac:dyDescent="0.45">
      <c r="H367" s="3"/>
      <c r="J367" s="59"/>
      <c r="K367" s="59"/>
      <c r="M367" s="59"/>
      <c r="O367" s="59"/>
      <c r="Q367" s="59"/>
    </row>
    <row r="368" spans="8:17" s="1" customFormat="1" ht="20.100000000000001" customHeight="1" x14ac:dyDescent="0.45">
      <c r="H368" s="3"/>
      <c r="J368" s="59"/>
      <c r="K368" s="59"/>
      <c r="M368" s="59"/>
      <c r="O368" s="59"/>
      <c r="Q368" s="59"/>
    </row>
    <row r="369" spans="8:17" s="1" customFormat="1" ht="20.100000000000001" customHeight="1" x14ac:dyDescent="0.45">
      <c r="H369" s="3"/>
      <c r="J369" s="59"/>
      <c r="K369" s="59"/>
      <c r="M369" s="59"/>
      <c r="O369" s="59"/>
      <c r="Q369" s="59"/>
    </row>
    <row r="370" spans="8:17" s="1" customFormat="1" ht="20.100000000000001" customHeight="1" x14ac:dyDescent="0.45">
      <c r="H370" s="3"/>
      <c r="J370" s="59"/>
      <c r="K370" s="59"/>
      <c r="M370" s="59"/>
      <c r="O370" s="59"/>
      <c r="Q370" s="59"/>
    </row>
    <row r="371" spans="8:17" s="1" customFormat="1" ht="20.100000000000001" customHeight="1" x14ac:dyDescent="0.45">
      <c r="H371" s="3"/>
      <c r="J371" s="59"/>
      <c r="K371" s="59"/>
      <c r="M371" s="59"/>
      <c r="O371" s="59"/>
      <c r="Q371" s="59"/>
    </row>
    <row r="372" spans="8:17" s="1" customFormat="1" ht="20.100000000000001" customHeight="1" x14ac:dyDescent="0.45">
      <c r="H372" s="3"/>
      <c r="J372" s="59"/>
      <c r="K372" s="59"/>
      <c r="M372" s="59"/>
      <c r="O372" s="59"/>
      <c r="Q372" s="59"/>
    </row>
    <row r="373" spans="8:17" s="1" customFormat="1" ht="20.100000000000001" customHeight="1" x14ac:dyDescent="0.45">
      <c r="H373" s="3"/>
      <c r="J373" s="59"/>
      <c r="K373" s="59"/>
      <c r="M373" s="59"/>
      <c r="O373" s="59"/>
      <c r="Q373" s="59"/>
    </row>
    <row r="374" spans="8:17" s="1" customFormat="1" ht="20.100000000000001" customHeight="1" x14ac:dyDescent="0.45">
      <c r="H374" s="3"/>
      <c r="J374" s="59"/>
      <c r="K374" s="59"/>
      <c r="M374" s="59"/>
      <c r="O374" s="59"/>
      <c r="Q374" s="59"/>
    </row>
    <row r="375" spans="8:17" s="1" customFormat="1" ht="20.100000000000001" customHeight="1" x14ac:dyDescent="0.45">
      <c r="H375" s="3"/>
      <c r="J375" s="59"/>
      <c r="K375" s="59"/>
      <c r="M375" s="59"/>
      <c r="O375" s="59"/>
      <c r="Q375" s="59"/>
    </row>
    <row r="376" spans="8:17" s="1" customFormat="1" ht="20.100000000000001" customHeight="1" x14ac:dyDescent="0.45">
      <c r="H376" s="3"/>
      <c r="J376" s="59"/>
      <c r="K376" s="59"/>
      <c r="M376" s="59"/>
      <c r="O376" s="59"/>
      <c r="Q376" s="59"/>
    </row>
    <row r="377" spans="8:17" s="1" customFormat="1" ht="20.100000000000001" customHeight="1" x14ac:dyDescent="0.45">
      <c r="H377" s="3"/>
      <c r="J377" s="59"/>
      <c r="K377" s="59"/>
      <c r="M377" s="59"/>
      <c r="O377" s="59"/>
      <c r="Q377" s="59"/>
    </row>
    <row r="378" spans="8:17" s="1" customFormat="1" ht="20.100000000000001" customHeight="1" x14ac:dyDescent="0.45">
      <c r="H378" s="3"/>
      <c r="J378" s="59"/>
      <c r="K378" s="59"/>
      <c r="M378" s="59"/>
      <c r="O378" s="59"/>
      <c r="Q378" s="59"/>
    </row>
    <row r="379" spans="8:17" s="1" customFormat="1" ht="20.100000000000001" customHeight="1" x14ac:dyDescent="0.45">
      <c r="H379" s="3"/>
      <c r="J379" s="59"/>
      <c r="K379" s="59"/>
      <c r="M379" s="59"/>
      <c r="O379" s="59"/>
      <c r="Q379" s="59"/>
    </row>
    <row r="380" spans="8:17" s="1" customFormat="1" ht="20.100000000000001" customHeight="1" x14ac:dyDescent="0.45">
      <c r="H380" s="3"/>
      <c r="J380" s="59"/>
      <c r="K380" s="59"/>
      <c r="M380" s="59"/>
      <c r="O380" s="59"/>
      <c r="Q380" s="59"/>
    </row>
    <row r="381" spans="8:17" s="1" customFormat="1" ht="20.100000000000001" customHeight="1" x14ac:dyDescent="0.45">
      <c r="H381" s="3"/>
      <c r="J381" s="59"/>
      <c r="K381" s="59"/>
      <c r="M381" s="59"/>
      <c r="O381" s="59"/>
      <c r="Q381" s="59"/>
    </row>
    <row r="382" spans="8:17" s="1" customFormat="1" ht="20.100000000000001" customHeight="1" x14ac:dyDescent="0.45">
      <c r="H382" s="3"/>
      <c r="J382" s="59"/>
      <c r="K382" s="59"/>
      <c r="M382" s="59"/>
      <c r="O382" s="59"/>
      <c r="Q382" s="59"/>
    </row>
    <row r="383" spans="8:17" s="1" customFormat="1" ht="20.100000000000001" customHeight="1" x14ac:dyDescent="0.45">
      <c r="H383" s="3"/>
      <c r="J383" s="59"/>
      <c r="K383" s="59"/>
      <c r="M383" s="59"/>
      <c r="O383" s="59"/>
      <c r="Q383" s="59"/>
    </row>
    <row r="384" spans="8:17" s="1" customFormat="1" ht="20.100000000000001" customHeight="1" x14ac:dyDescent="0.45">
      <c r="H384" s="3"/>
      <c r="J384" s="59"/>
      <c r="K384" s="59"/>
      <c r="M384" s="59"/>
      <c r="O384" s="59"/>
      <c r="Q384" s="59"/>
    </row>
    <row r="385" spans="8:17" s="1" customFormat="1" ht="20.100000000000001" customHeight="1" x14ac:dyDescent="0.45">
      <c r="H385" s="3"/>
      <c r="J385" s="59"/>
      <c r="K385" s="59"/>
      <c r="M385" s="59"/>
      <c r="O385" s="59"/>
      <c r="Q385" s="59"/>
    </row>
    <row r="386" spans="8:17" s="1" customFormat="1" ht="20.100000000000001" customHeight="1" x14ac:dyDescent="0.45">
      <c r="H386" s="3"/>
      <c r="J386" s="59"/>
      <c r="K386" s="59"/>
      <c r="M386" s="59"/>
      <c r="O386" s="59"/>
      <c r="Q386" s="59"/>
    </row>
    <row r="387" spans="8:17" s="1" customFormat="1" ht="20.100000000000001" customHeight="1" x14ac:dyDescent="0.45">
      <c r="H387" s="3"/>
      <c r="J387" s="59"/>
      <c r="K387" s="59"/>
      <c r="M387" s="59"/>
      <c r="O387" s="59"/>
      <c r="Q387" s="59"/>
    </row>
    <row r="388" spans="8:17" s="1" customFormat="1" ht="20.100000000000001" customHeight="1" x14ac:dyDescent="0.45">
      <c r="H388" s="3"/>
      <c r="J388" s="59"/>
      <c r="K388" s="59"/>
      <c r="M388" s="59"/>
      <c r="O388" s="59"/>
      <c r="Q388" s="59"/>
    </row>
    <row r="389" spans="8:17" s="1" customFormat="1" ht="20.100000000000001" customHeight="1" x14ac:dyDescent="0.45">
      <c r="H389" s="3"/>
      <c r="J389" s="59"/>
      <c r="K389" s="59"/>
      <c r="M389" s="59"/>
      <c r="O389" s="59"/>
      <c r="Q389" s="59"/>
    </row>
    <row r="390" spans="8:17" s="1" customFormat="1" ht="20.100000000000001" customHeight="1" x14ac:dyDescent="0.45">
      <c r="H390" s="3"/>
      <c r="J390" s="59"/>
      <c r="K390" s="59"/>
      <c r="M390" s="59"/>
      <c r="O390" s="59"/>
      <c r="Q390" s="59"/>
    </row>
    <row r="391" spans="8:17" s="1" customFormat="1" ht="20.100000000000001" customHeight="1" x14ac:dyDescent="0.45">
      <c r="H391" s="3"/>
      <c r="J391" s="59"/>
      <c r="K391" s="59"/>
      <c r="M391" s="59"/>
      <c r="O391" s="59"/>
      <c r="Q391" s="59"/>
    </row>
    <row r="392" spans="8:17" s="1" customFormat="1" ht="20.100000000000001" customHeight="1" x14ac:dyDescent="0.45">
      <c r="H392" s="3"/>
      <c r="J392" s="59"/>
      <c r="K392" s="59"/>
      <c r="M392" s="59"/>
      <c r="O392" s="59"/>
      <c r="Q392" s="59"/>
    </row>
    <row r="393" spans="8:17" s="1" customFormat="1" ht="20.100000000000001" customHeight="1" x14ac:dyDescent="0.45">
      <c r="H393" s="3"/>
      <c r="J393" s="59"/>
      <c r="K393" s="59"/>
      <c r="M393" s="59"/>
      <c r="O393" s="59"/>
      <c r="Q393" s="59"/>
    </row>
    <row r="394" spans="8:17" s="1" customFormat="1" ht="20.100000000000001" customHeight="1" x14ac:dyDescent="0.45">
      <c r="H394" s="3"/>
      <c r="J394" s="59"/>
      <c r="K394" s="59"/>
      <c r="M394" s="59"/>
      <c r="O394" s="59"/>
      <c r="Q394" s="59"/>
    </row>
    <row r="395" spans="8:17" s="1" customFormat="1" ht="20.100000000000001" customHeight="1" x14ac:dyDescent="0.45">
      <c r="H395" s="3"/>
      <c r="J395" s="59"/>
      <c r="K395" s="59"/>
      <c r="M395" s="59"/>
      <c r="O395" s="59"/>
      <c r="Q395" s="59"/>
    </row>
    <row r="396" spans="8:17" s="1" customFormat="1" ht="20.100000000000001" customHeight="1" x14ac:dyDescent="0.45">
      <c r="H396" s="3"/>
      <c r="J396" s="59"/>
      <c r="K396" s="59"/>
      <c r="M396" s="59"/>
      <c r="O396" s="59"/>
      <c r="Q396" s="59"/>
    </row>
    <row r="397" spans="8:17" s="1" customFormat="1" ht="20.100000000000001" customHeight="1" x14ac:dyDescent="0.45">
      <c r="H397" s="3"/>
      <c r="J397" s="59"/>
      <c r="K397" s="59"/>
      <c r="M397" s="59"/>
      <c r="O397" s="59"/>
      <c r="Q397" s="59"/>
    </row>
    <row r="398" spans="8:17" s="1" customFormat="1" ht="20.100000000000001" customHeight="1" x14ac:dyDescent="0.45">
      <c r="H398" s="3"/>
      <c r="J398" s="59"/>
      <c r="K398" s="59"/>
      <c r="M398" s="59"/>
      <c r="O398" s="59"/>
      <c r="Q398" s="59"/>
    </row>
    <row r="399" spans="8:17" s="1" customFormat="1" ht="20.100000000000001" customHeight="1" x14ac:dyDescent="0.45">
      <c r="H399" s="3"/>
      <c r="J399" s="59"/>
      <c r="K399" s="59"/>
      <c r="M399" s="59"/>
      <c r="O399" s="59"/>
      <c r="Q399" s="59"/>
    </row>
    <row r="400" spans="8:17" s="1" customFormat="1" ht="20.100000000000001" customHeight="1" x14ac:dyDescent="0.45">
      <c r="H400" s="3"/>
      <c r="J400" s="59"/>
      <c r="K400" s="59"/>
      <c r="M400" s="59"/>
      <c r="O400" s="59"/>
      <c r="Q400" s="59"/>
    </row>
    <row r="401" spans="8:17" s="1" customFormat="1" ht="20.100000000000001" customHeight="1" x14ac:dyDescent="0.45">
      <c r="H401" s="3"/>
      <c r="J401" s="59"/>
      <c r="K401" s="59"/>
      <c r="M401" s="59"/>
      <c r="O401" s="59"/>
      <c r="Q401" s="59"/>
    </row>
    <row r="402" spans="8:17" s="1" customFormat="1" ht="20.100000000000001" customHeight="1" x14ac:dyDescent="0.45">
      <c r="H402" s="3"/>
      <c r="J402" s="59"/>
      <c r="K402" s="59"/>
      <c r="M402" s="59"/>
      <c r="O402" s="59"/>
      <c r="Q402" s="59"/>
    </row>
    <row r="403" spans="8:17" s="1" customFormat="1" ht="20.100000000000001" customHeight="1" x14ac:dyDescent="0.45">
      <c r="H403" s="3"/>
      <c r="J403" s="59"/>
      <c r="K403" s="59"/>
      <c r="M403" s="59"/>
      <c r="O403" s="59"/>
      <c r="Q403" s="59"/>
    </row>
    <row r="404" spans="8:17" s="1" customFormat="1" ht="20.100000000000001" customHeight="1" x14ac:dyDescent="0.45">
      <c r="H404" s="3"/>
      <c r="J404" s="59"/>
      <c r="K404" s="59"/>
      <c r="M404" s="59"/>
      <c r="O404" s="59"/>
      <c r="Q404" s="59"/>
    </row>
    <row r="405" spans="8:17" s="1" customFormat="1" ht="20.100000000000001" customHeight="1" x14ac:dyDescent="0.45">
      <c r="H405" s="3"/>
      <c r="J405" s="59"/>
      <c r="K405" s="59"/>
      <c r="M405" s="59"/>
      <c r="O405" s="59"/>
      <c r="Q405" s="59"/>
    </row>
    <row r="406" spans="8:17" s="1" customFormat="1" ht="20.100000000000001" customHeight="1" x14ac:dyDescent="0.45">
      <c r="H406" s="3"/>
      <c r="J406" s="59"/>
      <c r="K406" s="59"/>
      <c r="M406" s="59"/>
      <c r="O406" s="59"/>
      <c r="Q406" s="59"/>
    </row>
    <row r="407" spans="8:17" s="1" customFormat="1" ht="20.100000000000001" customHeight="1" x14ac:dyDescent="0.45">
      <c r="H407" s="3"/>
      <c r="J407" s="59"/>
      <c r="K407" s="59"/>
      <c r="M407" s="59"/>
      <c r="O407" s="59"/>
      <c r="Q407" s="59"/>
    </row>
    <row r="408" spans="8:17" s="1" customFormat="1" ht="20.100000000000001" customHeight="1" x14ac:dyDescent="0.45">
      <c r="H408" s="3"/>
      <c r="J408" s="59"/>
      <c r="K408" s="59"/>
      <c r="M408" s="59"/>
      <c r="O408" s="59"/>
      <c r="Q408" s="59"/>
    </row>
    <row r="409" spans="8:17" s="1" customFormat="1" ht="20.100000000000001" customHeight="1" x14ac:dyDescent="0.45">
      <c r="H409" s="3"/>
      <c r="J409" s="59"/>
      <c r="K409" s="59"/>
      <c r="M409" s="59"/>
      <c r="O409" s="59"/>
      <c r="Q409" s="59"/>
    </row>
    <row r="410" spans="8:17" s="1" customFormat="1" ht="20.100000000000001" customHeight="1" x14ac:dyDescent="0.45">
      <c r="H410" s="3"/>
      <c r="J410" s="59"/>
      <c r="K410" s="59"/>
      <c r="M410" s="59"/>
      <c r="O410" s="59"/>
      <c r="Q410" s="59"/>
    </row>
    <row r="411" spans="8:17" s="1" customFormat="1" ht="20.100000000000001" customHeight="1" x14ac:dyDescent="0.45">
      <c r="H411" s="3"/>
      <c r="J411" s="59"/>
      <c r="K411" s="59"/>
      <c r="M411" s="59"/>
      <c r="O411" s="59"/>
      <c r="Q411" s="59"/>
    </row>
    <row r="412" spans="8:17" s="1" customFormat="1" ht="20.100000000000001" customHeight="1" x14ac:dyDescent="0.45">
      <c r="H412" s="3"/>
      <c r="J412" s="59"/>
      <c r="K412" s="59"/>
      <c r="M412" s="59"/>
      <c r="O412" s="59"/>
      <c r="Q412" s="59"/>
    </row>
    <row r="413" spans="8:17" s="1" customFormat="1" ht="20.100000000000001" customHeight="1" x14ac:dyDescent="0.45">
      <c r="H413" s="3"/>
      <c r="J413" s="59"/>
      <c r="K413" s="59"/>
      <c r="M413" s="59"/>
      <c r="O413" s="59"/>
      <c r="Q413" s="59"/>
    </row>
    <row r="414" spans="8:17" s="1" customFormat="1" ht="20.100000000000001" customHeight="1" x14ac:dyDescent="0.45">
      <c r="H414" s="3"/>
      <c r="J414" s="59"/>
      <c r="K414" s="59"/>
      <c r="M414" s="59"/>
      <c r="O414" s="59"/>
      <c r="Q414" s="59"/>
    </row>
    <row r="415" spans="8:17" s="1" customFormat="1" ht="20.100000000000001" customHeight="1" x14ac:dyDescent="0.45">
      <c r="H415" s="3"/>
      <c r="J415" s="59"/>
      <c r="K415" s="59"/>
      <c r="M415" s="59"/>
      <c r="O415" s="59"/>
      <c r="Q415" s="59"/>
    </row>
    <row r="416" spans="8:17" s="1" customFormat="1" ht="20.100000000000001" customHeight="1" x14ac:dyDescent="0.45">
      <c r="H416" s="3"/>
      <c r="J416" s="59"/>
      <c r="K416" s="59"/>
      <c r="M416" s="59"/>
      <c r="O416" s="59"/>
      <c r="Q416" s="59"/>
    </row>
  </sheetData>
  <sheetProtection algorithmName="SHA-512" hashValue="8cvBtCGdz9C2Bo4hP1JpaiCrBPjuU2dMJSnFpAz5xPKxGcpzYePJXSkHdCVk8EHa4f+SHH0QQPIvg2QySXHUJw==" saltValue="ISygqnNKenlT22NKu9/3ug==" spinCount="100000" sheet="1" objects="1" scenarios="1" selectLockedCells="1"/>
  <mergeCells count="494">
    <mergeCell ref="A297:H310"/>
    <mergeCell ref="K297:N297"/>
    <mergeCell ref="L298:N298"/>
    <mergeCell ref="U298:U303"/>
    <mergeCell ref="L299:N299"/>
    <mergeCell ref="L300:N300"/>
    <mergeCell ref="L301:N301"/>
    <mergeCell ref="L302:N302"/>
    <mergeCell ref="L303:N303"/>
    <mergeCell ref="L304:N304"/>
    <mergeCell ref="U304:U308"/>
    <mergeCell ref="L305:N305"/>
    <mergeCell ref="L306:N306"/>
    <mergeCell ref="L307:N307"/>
    <mergeCell ref="L308:N308"/>
    <mergeCell ref="J309:U309"/>
    <mergeCell ref="I310:K310"/>
    <mergeCell ref="L310:O310"/>
    <mergeCell ref="P310:U310"/>
    <mergeCell ref="A293:U293"/>
    <mergeCell ref="A294:C295"/>
    <mergeCell ref="D294:H296"/>
    <mergeCell ref="I294:I296"/>
    <mergeCell ref="J294:K295"/>
    <mergeCell ref="L294:R294"/>
    <mergeCell ref="S294:U296"/>
    <mergeCell ref="L295:P295"/>
    <mergeCell ref="Q295:R295"/>
    <mergeCell ref="A296:C296"/>
    <mergeCell ref="L296:N296"/>
    <mergeCell ref="A279:H292"/>
    <mergeCell ref="K279:N279"/>
    <mergeCell ref="L280:N280"/>
    <mergeCell ref="U280:U285"/>
    <mergeCell ref="L281:N281"/>
    <mergeCell ref="L282:N282"/>
    <mergeCell ref="L283:N283"/>
    <mergeCell ref="L284:N284"/>
    <mergeCell ref="L285:N285"/>
    <mergeCell ref="L286:N286"/>
    <mergeCell ref="U286:U290"/>
    <mergeCell ref="L287:N287"/>
    <mergeCell ref="L288:N288"/>
    <mergeCell ref="L289:N289"/>
    <mergeCell ref="L290:N290"/>
    <mergeCell ref="J291:U291"/>
    <mergeCell ref="I292:K292"/>
    <mergeCell ref="L292:O292"/>
    <mergeCell ref="P292:U292"/>
    <mergeCell ref="A275:U275"/>
    <mergeCell ref="A276:C277"/>
    <mergeCell ref="D276:H278"/>
    <mergeCell ref="I276:I278"/>
    <mergeCell ref="J276:K277"/>
    <mergeCell ref="L276:R276"/>
    <mergeCell ref="S276:U278"/>
    <mergeCell ref="L277:P277"/>
    <mergeCell ref="Q277:R277"/>
    <mergeCell ref="A278:C278"/>
    <mergeCell ref="L278:N278"/>
    <mergeCell ref="A240:C241"/>
    <mergeCell ref="D240:H242"/>
    <mergeCell ref="I240:I242"/>
    <mergeCell ref="J240:K241"/>
    <mergeCell ref="L240:R240"/>
    <mergeCell ref="S240:U242"/>
    <mergeCell ref="L241:P241"/>
    <mergeCell ref="Q241:R241"/>
    <mergeCell ref="A242:C242"/>
    <mergeCell ref="L242:N242"/>
    <mergeCell ref="L245:N245"/>
    <mergeCell ref="L246:N246"/>
    <mergeCell ref="L247:N247"/>
    <mergeCell ref="L248:N248"/>
    <mergeCell ref="L249:N249"/>
    <mergeCell ref="L250:N250"/>
    <mergeCell ref="U250:U254"/>
    <mergeCell ref="L251:N251"/>
    <mergeCell ref="L252:N252"/>
    <mergeCell ref="P256:U256"/>
    <mergeCell ref="A243:H256"/>
    <mergeCell ref="A261:H274"/>
    <mergeCell ref="K261:N261"/>
    <mergeCell ref="L262:N262"/>
    <mergeCell ref="U262:U267"/>
    <mergeCell ref="L263:N263"/>
    <mergeCell ref="L264:N264"/>
    <mergeCell ref="L265:N265"/>
    <mergeCell ref="L266:N266"/>
    <mergeCell ref="L267:N267"/>
    <mergeCell ref="L268:N268"/>
    <mergeCell ref="U268:U272"/>
    <mergeCell ref="L269:N269"/>
    <mergeCell ref="L270:N270"/>
    <mergeCell ref="L271:N271"/>
    <mergeCell ref="L272:N272"/>
    <mergeCell ref="J273:U273"/>
    <mergeCell ref="L274:O274"/>
    <mergeCell ref="I274:K274"/>
    <mergeCell ref="P274:U274"/>
    <mergeCell ref="K243:N243"/>
    <mergeCell ref="L244:N244"/>
    <mergeCell ref="U244:U249"/>
    <mergeCell ref="L232:N232"/>
    <mergeCell ref="U232:U236"/>
    <mergeCell ref="L233:N233"/>
    <mergeCell ref="L234:N234"/>
    <mergeCell ref="L235:N235"/>
    <mergeCell ref="L236:N236"/>
    <mergeCell ref="J237:U237"/>
    <mergeCell ref="A239:U239"/>
    <mergeCell ref="A258:C259"/>
    <mergeCell ref="D258:H260"/>
    <mergeCell ref="I258:I260"/>
    <mergeCell ref="J258:K259"/>
    <mergeCell ref="L258:R258"/>
    <mergeCell ref="S258:U260"/>
    <mergeCell ref="L259:P259"/>
    <mergeCell ref="Q259:R259"/>
    <mergeCell ref="A260:C260"/>
    <mergeCell ref="L260:N260"/>
    <mergeCell ref="L253:N253"/>
    <mergeCell ref="L254:N254"/>
    <mergeCell ref="J255:U255"/>
    <mergeCell ref="A257:U257"/>
    <mergeCell ref="I256:K256"/>
    <mergeCell ref="L256:O256"/>
    <mergeCell ref="S222:U224"/>
    <mergeCell ref="L223:P223"/>
    <mergeCell ref="A224:C224"/>
    <mergeCell ref="L224:N224"/>
    <mergeCell ref="K225:N225"/>
    <mergeCell ref="L226:N226"/>
    <mergeCell ref="U226:U231"/>
    <mergeCell ref="L227:N227"/>
    <mergeCell ref="L228:N228"/>
    <mergeCell ref="L229:N229"/>
    <mergeCell ref="L230:N230"/>
    <mergeCell ref="L231:N231"/>
    <mergeCell ref="L212:N212"/>
    <mergeCell ref="L213:N213"/>
    <mergeCell ref="L214:N214"/>
    <mergeCell ref="U214:U218"/>
    <mergeCell ref="L215:N215"/>
    <mergeCell ref="L216:N216"/>
    <mergeCell ref="L217:N217"/>
    <mergeCell ref="L218:N218"/>
    <mergeCell ref="J219:U219"/>
    <mergeCell ref="J182:U182"/>
    <mergeCell ref="I183:K184"/>
    <mergeCell ref="L183:O184"/>
    <mergeCell ref="P183:U184"/>
    <mergeCell ref="A185:U185"/>
    <mergeCell ref="L187:P187"/>
    <mergeCell ref="L188:N188"/>
    <mergeCell ref="L190:N190"/>
    <mergeCell ref="L191:N191"/>
    <mergeCell ref="A188:C188"/>
    <mergeCell ref="A189:H202"/>
    <mergeCell ref="L193:N193"/>
    <mergeCell ref="L192:N192"/>
    <mergeCell ref="L194:N194"/>
    <mergeCell ref="L195:N195"/>
    <mergeCell ref="L196:N196"/>
    <mergeCell ref="L197:N197"/>
    <mergeCell ref="L198:N198"/>
    <mergeCell ref="L199:N199"/>
    <mergeCell ref="L200:N200"/>
    <mergeCell ref="U171:U176"/>
    <mergeCell ref="L172:N172"/>
    <mergeCell ref="L173:N173"/>
    <mergeCell ref="L174:N174"/>
    <mergeCell ref="L175:N175"/>
    <mergeCell ref="L176:N176"/>
    <mergeCell ref="L177:N177"/>
    <mergeCell ref="U177:U181"/>
    <mergeCell ref="L178:N178"/>
    <mergeCell ref="L179:N179"/>
    <mergeCell ref="L180:N180"/>
    <mergeCell ref="L181:N181"/>
    <mergeCell ref="L159:N159"/>
    <mergeCell ref="L160:N160"/>
    <mergeCell ref="L161:N161"/>
    <mergeCell ref="L162:N162"/>
    <mergeCell ref="J163:U163"/>
    <mergeCell ref="I164:K165"/>
    <mergeCell ref="L164:O165"/>
    <mergeCell ref="P164:U165"/>
    <mergeCell ref="A166:U166"/>
    <mergeCell ref="S148:U150"/>
    <mergeCell ref="L149:P149"/>
    <mergeCell ref="Q149:R149"/>
    <mergeCell ref="U133:U138"/>
    <mergeCell ref="U139:U143"/>
    <mergeCell ref="L131:N131"/>
    <mergeCell ref="L133:N133"/>
    <mergeCell ref="L134:N134"/>
    <mergeCell ref="L135:N135"/>
    <mergeCell ref="L136:N136"/>
    <mergeCell ref="L137:N137"/>
    <mergeCell ref="L138:N138"/>
    <mergeCell ref="L139:N139"/>
    <mergeCell ref="L140:N140"/>
    <mergeCell ref="L154:N154"/>
    <mergeCell ref="I145:K146"/>
    <mergeCell ref="L145:O146"/>
    <mergeCell ref="A148:C149"/>
    <mergeCell ref="L141:N141"/>
    <mergeCell ref="L142:N142"/>
    <mergeCell ref="L143:N143"/>
    <mergeCell ref="L130:P130"/>
    <mergeCell ref="D148:H150"/>
    <mergeCell ref="I148:I150"/>
    <mergeCell ref="J148:K149"/>
    <mergeCell ref="L148:R148"/>
    <mergeCell ref="A93:C93"/>
    <mergeCell ref="A94:H108"/>
    <mergeCell ref="K94:N94"/>
    <mergeCell ref="O94:U94"/>
    <mergeCell ref="U95:U100"/>
    <mergeCell ref="U101:U105"/>
    <mergeCell ref="J106:U106"/>
    <mergeCell ref="I107:K107"/>
    <mergeCell ref="L107:O107"/>
    <mergeCell ref="P107:U108"/>
    <mergeCell ref="I108:K108"/>
    <mergeCell ref="L108:O108"/>
    <mergeCell ref="U114:U119"/>
    <mergeCell ref="U120:U124"/>
    <mergeCell ref="J125:U125"/>
    <mergeCell ref="I126:K126"/>
    <mergeCell ref="L126:O126"/>
    <mergeCell ref="P126:U127"/>
    <mergeCell ref="I127:K127"/>
    <mergeCell ref="L127:O127"/>
    <mergeCell ref="I91:I93"/>
    <mergeCell ref="J91:K92"/>
    <mergeCell ref="L91:R91"/>
    <mergeCell ref="S91:U93"/>
    <mergeCell ref="L92:N92"/>
    <mergeCell ref="O92:P92"/>
    <mergeCell ref="Q92:R92"/>
    <mergeCell ref="Q187:R187"/>
    <mergeCell ref="A170:H184"/>
    <mergeCell ref="K170:N170"/>
    <mergeCell ref="L171:N171"/>
    <mergeCell ref="O75:U75"/>
    <mergeCell ref="U76:U81"/>
    <mergeCell ref="U82:U86"/>
    <mergeCell ref="J87:U87"/>
    <mergeCell ref="I88:K88"/>
    <mergeCell ref="L88:O88"/>
    <mergeCell ref="P88:U89"/>
    <mergeCell ref="I89:K89"/>
    <mergeCell ref="L89:O89"/>
    <mergeCell ref="J186:K187"/>
    <mergeCell ref="L186:R186"/>
    <mergeCell ref="S186:U188"/>
    <mergeCell ref="S110:U112"/>
    <mergeCell ref="L111:N111"/>
    <mergeCell ref="O111:P111"/>
    <mergeCell ref="Q111:R111"/>
    <mergeCell ref="A112:C112"/>
    <mergeCell ref="A113:H127"/>
    <mergeCell ref="K113:N113"/>
    <mergeCell ref="O113:U113"/>
    <mergeCell ref="A314:U314"/>
    <mergeCell ref="A315:U315"/>
    <mergeCell ref="A129:C130"/>
    <mergeCell ref="D129:H131"/>
    <mergeCell ref="I129:I131"/>
    <mergeCell ref="J129:K130"/>
    <mergeCell ref="L129:R129"/>
    <mergeCell ref="S129:U131"/>
    <mergeCell ref="Q130:R130"/>
    <mergeCell ref="A131:C131"/>
    <mergeCell ref="A132:H146"/>
    <mergeCell ref="K132:N132"/>
    <mergeCell ref="J144:U144"/>
    <mergeCell ref="L202:O202"/>
    <mergeCell ref="P145:U146"/>
    <mergeCell ref="K189:N189"/>
    <mergeCell ref="U190:U195"/>
    <mergeCell ref="U196:U200"/>
    <mergeCell ref="J201:U201"/>
    <mergeCell ref="I202:K202"/>
    <mergeCell ref="P202:U202"/>
    <mergeCell ref="A186:C187"/>
    <mergeCell ref="D186:H188"/>
    <mergeCell ref="I186:I188"/>
    <mergeCell ref="A55:C55"/>
    <mergeCell ref="D53:H55"/>
    <mergeCell ref="K56:N56"/>
    <mergeCell ref="A109:U109"/>
    <mergeCell ref="A110:C111"/>
    <mergeCell ref="D110:H112"/>
    <mergeCell ref="A75:H89"/>
    <mergeCell ref="K75:N75"/>
    <mergeCell ref="I110:I112"/>
    <mergeCell ref="J110:K111"/>
    <mergeCell ref="L110:R110"/>
    <mergeCell ref="A91:C92"/>
    <mergeCell ref="D91:H93"/>
    <mergeCell ref="A90:U90"/>
    <mergeCell ref="A72:C73"/>
    <mergeCell ref="D72:H74"/>
    <mergeCell ref="I72:I74"/>
    <mergeCell ref="J72:K73"/>
    <mergeCell ref="L72:R72"/>
    <mergeCell ref="S72:U74"/>
    <mergeCell ref="L73:N73"/>
    <mergeCell ref="O73:P73"/>
    <mergeCell ref="Q73:R73"/>
    <mergeCell ref="A74:C74"/>
    <mergeCell ref="L40:U40"/>
    <mergeCell ref="L41:O41"/>
    <mergeCell ref="A47:U47"/>
    <mergeCell ref="E36:I36"/>
    <mergeCell ref="S36:U36"/>
    <mergeCell ref="A37:U37"/>
    <mergeCell ref="P69:U70"/>
    <mergeCell ref="L69:O69"/>
    <mergeCell ref="L70:O70"/>
    <mergeCell ref="L54:N54"/>
    <mergeCell ref="U63:U67"/>
    <mergeCell ref="A56:H70"/>
    <mergeCell ref="O56:U56"/>
    <mergeCell ref="J53:K54"/>
    <mergeCell ref="J68:U68"/>
    <mergeCell ref="I70:K70"/>
    <mergeCell ref="I69:K69"/>
    <mergeCell ref="L53:R53"/>
    <mergeCell ref="S53:U55"/>
    <mergeCell ref="O54:P54"/>
    <mergeCell ref="U57:U62"/>
    <mergeCell ref="Q54:R54"/>
    <mergeCell ref="I53:I55"/>
    <mergeCell ref="A53:C54"/>
    <mergeCell ref="A9:U9"/>
    <mergeCell ref="A10:U10"/>
    <mergeCell ref="A11:U11"/>
    <mergeCell ref="A12:U12"/>
    <mergeCell ref="A13:U13"/>
    <mergeCell ref="A36:D36"/>
    <mergeCell ref="A71:U71"/>
    <mergeCell ref="V50:V51"/>
    <mergeCell ref="C50:E51"/>
    <mergeCell ref="F50:J51"/>
    <mergeCell ref="K50:L51"/>
    <mergeCell ref="M50:P50"/>
    <mergeCell ref="M51:P51"/>
    <mergeCell ref="Q50:U51"/>
    <mergeCell ref="A14:U14"/>
    <mergeCell ref="A15:U15"/>
    <mergeCell ref="A16:U16"/>
    <mergeCell ref="A17:U17"/>
    <mergeCell ref="A50:B51"/>
    <mergeCell ref="I18:U26"/>
    <mergeCell ref="A18:H20"/>
    <mergeCell ref="A21:H23"/>
    <mergeCell ref="A24:H26"/>
    <mergeCell ref="L39:U39"/>
    <mergeCell ref="A1:F3"/>
    <mergeCell ref="G1:U1"/>
    <mergeCell ref="G2:U2"/>
    <mergeCell ref="G3:U3"/>
    <mergeCell ref="A4:U4"/>
    <mergeCell ref="A5:U5"/>
    <mergeCell ref="A6:U6"/>
    <mergeCell ref="A7:U7"/>
    <mergeCell ref="A8:U8"/>
    <mergeCell ref="K29:L29"/>
    <mergeCell ref="A48:A49"/>
    <mergeCell ref="C48:E49"/>
    <mergeCell ref="Q48:U49"/>
    <mergeCell ref="M48:P48"/>
    <mergeCell ref="M49:P49"/>
    <mergeCell ref="K48:L49"/>
    <mergeCell ref="G48:J49"/>
    <mergeCell ref="M32:S32"/>
    <mergeCell ref="A32:L32"/>
    <mergeCell ref="L33:U33"/>
    <mergeCell ref="L34:U34"/>
    <mergeCell ref="L35:U35"/>
    <mergeCell ref="P36:R36"/>
    <mergeCell ref="L36:O36"/>
    <mergeCell ref="J39:K41"/>
    <mergeCell ref="P41:R41"/>
    <mergeCell ref="H33:I33"/>
    <mergeCell ref="J33:K36"/>
    <mergeCell ref="A34:D34"/>
    <mergeCell ref="E34:I34"/>
    <mergeCell ref="A35:D35"/>
    <mergeCell ref="E35:I35"/>
    <mergeCell ref="A38:U38"/>
    <mergeCell ref="W48:W49"/>
    <mergeCell ref="A42:U42"/>
    <mergeCell ref="A43:U43"/>
    <mergeCell ref="A45:G46"/>
    <mergeCell ref="A44:I44"/>
    <mergeCell ref="H45:I45"/>
    <mergeCell ref="H46:I46"/>
    <mergeCell ref="N44:P44"/>
    <mergeCell ref="N45:P45"/>
    <mergeCell ref="N46:P46"/>
    <mergeCell ref="Q44:U44"/>
    <mergeCell ref="Q45:U45"/>
    <mergeCell ref="Q46:U46"/>
    <mergeCell ref="J44:M44"/>
    <mergeCell ref="J45:M45"/>
    <mergeCell ref="J46:M46"/>
    <mergeCell ref="A52:U52"/>
    <mergeCell ref="A39:D39"/>
    <mergeCell ref="E39:I39"/>
    <mergeCell ref="A40:D40"/>
    <mergeCell ref="E40:I40"/>
    <mergeCell ref="A41:D41"/>
    <mergeCell ref="E41:I41"/>
    <mergeCell ref="S41:U41"/>
    <mergeCell ref="A27:U27"/>
    <mergeCell ref="A28:U28"/>
    <mergeCell ref="A29:C29"/>
    <mergeCell ref="D29:F29"/>
    <mergeCell ref="R29:U29"/>
    <mergeCell ref="A30:C30"/>
    <mergeCell ref="D30:G30"/>
    <mergeCell ref="H30:J30"/>
    <mergeCell ref="L30:O30"/>
    <mergeCell ref="P30:Q30"/>
    <mergeCell ref="R30:U30"/>
    <mergeCell ref="G29:J29"/>
    <mergeCell ref="M29:Q29"/>
    <mergeCell ref="A31:U31"/>
    <mergeCell ref="T32:U32"/>
    <mergeCell ref="A33:G33"/>
    <mergeCell ref="A128:U128"/>
    <mergeCell ref="A147:U147"/>
    <mergeCell ref="L155:N155"/>
    <mergeCell ref="L156:N156"/>
    <mergeCell ref="L157:N157"/>
    <mergeCell ref="L158:N158"/>
    <mergeCell ref="U158:U162"/>
    <mergeCell ref="A167:C168"/>
    <mergeCell ref="D167:H169"/>
    <mergeCell ref="I167:I169"/>
    <mergeCell ref="J167:K168"/>
    <mergeCell ref="L167:R167"/>
    <mergeCell ref="S167:U169"/>
    <mergeCell ref="L168:P168"/>
    <mergeCell ref="Q168:R168"/>
    <mergeCell ref="A169:C169"/>
    <mergeCell ref="L169:N169"/>
    <mergeCell ref="A150:C150"/>
    <mergeCell ref="L150:N150"/>
    <mergeCell ref="A151:H165"/>
    <mergeCell ref="K151:N151"/>
    <mergeCell ref="L152:N152"/>
    <mergeCell ref="U152:U157"/>
    <mergeCell ref="L153:N153"/>
    <mergeCell ref="A203:U203"/>
    <mergeCell ref="A204:C205"/>
    <mergeCell ref="D204:H206"/>
    <mergeCell ref="I204:I206"/>
    <mergeCell ref="J204:K205"/>
    <mergeCell ref="L204:R204"/>
    <mergeCell ref="S204:U206"/>
    <mergeCell ref="Q205:R205"/>
    <mergeCell ref="A206:C206"/>
    <mergeCell ref="L205:P205"/>
    <mergeCell ref="L206:N206"/>
    <mergeCell ref="A312:U312"/>
    <mergeCell ref="A313:U313"/>
    <mergeCell ref="I238:K238"/>
    <mergeCell ref="L238:O238"/>
    <mergeCell ref="P238:U238"/>
    <mergeCell ref="A225:H238"/>
    <mergeCell ref="I220:K220"/>
    <mergeCell ref="L220:O220"/>
    <mergeCell ref="P220:U220"/>
    <mergeCell ref="A207:H220"/>
    <mergeCell ref="K207:N207"/>
    <mergeCell ref="L208:N208"/>
    <mergeCell ref="U208:U213"/>
    <mergeCell ref="L209:N209"/>
    <mergeCell ref="L210:N210"/>
    <mergeCell ref="A311:U311"/>
    <mergeCell ref="Q223:R223"/>
    <mergeCell ref="A222:C223"/>
    <mergeCell ref="D222:H224"/>
    <mergeCell ref="I222:I224"/>
    <mergeCell ref="J222:K223"/>
    <mergeCell ref="L222:R222"/>
    <mergeCell ref="A221:U221"/>
    <mergeCell ref="L211:N211"/>
  </mergeCells>
  <phoneticPr fontId="10" type="noConversion"/>
  <hyperlinks>
    <hyperlink ref="Q46" r:id="rId1" xr:uid="{814FCC76-1130-473F-92CC-8AB23E08B70E}"/>
    <hyperlink ref="Q45" r:id="rId2" xr:uid="{BCB080AD-8974-4E9E-A2A5-E0A0AA04747A}"/>
  </hyperlinks>
  <pageMargins left="0.31496062992125984" right="0.31496062992125984" top="0.15748031496062992" bottom="0.19685039370078741" header="0.31496062992125984" footer="0.31496062992125984"/>
  <pageSetup paperSize="9" scale="61" fitToHeight="0" orientation="portrait" r:id="rId3"/>
  <rowBreaks count="4" manualBreakCount="4">
    <brk id="70" max="16383" man="1"/>
    <brk id="146" max="16383" man="1"/>
    <brk id="220" max="16383" man="1"/>
    <brk id="29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19</xdr:col>
                    <xdr:colOff>266700</xdr:colOff>
                    <xdr:row>30</xdr:row>
                    <xdr:rowOff>47625</xdr:rowOff>
                  </from>
                  <to>
                    <xdr:col>21</xdr:col>
                    <xdr:colOff>114300</xdr:colOff>
                    <xdr:row>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dc:creator>
  <cp:lastModifiedBy>Jason M</cp:lastModifiedBy>
  <cp:lastPrinted>2023-06-12T13:50:04Z</cp:lastPrinted>
  <dcterms:created xsi:type="dcterms:W3CDTF">2018-05-11T15:01:33Z</dcterms:created>
  <dcterms:modified xsi:type="dcterms:W3CDTF">2024-03-14T17:24:53Z</dcterms:modified>
</cp:coreProperties>
</file>